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0" documentId="13_ncr:1_{53B77386-4E98-4D2F-8F45-7E60747B314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13" i="1"/>
  <c r="F8" i="2"/>
  <c r="F6" i="2"/>
  <c r="F5" i="2"/>
  <c r="F4" i="2"/>
  <c r="F30" i="1"/>
  <c r="F29" i="1"/>
  <c r="F27" i="1"/>
  <c r="F26" i="1"/>
  <c r="F25" i="1"/>
  <c r="F8" i="1"/>
  <c r="F6" i="1"/>
  <c r="F5" i="1"/>
  <c r="F4" i="1"/>
  <c r="F14" i="2" l="1"/>
  <c r="F11" i="2"/>
  <c r="F43" i="1"/>
  <c r="F17" i="2"/>
  <c r="F18" i="2"/>
  <c r="F42" i="1"/>
  <c r="F38" i="1"/>
  <c r="F21" i="1"/>
  <c r="F41" i="1"/>
  <c r="F39" i="1"/>
  <c r="F36" i="1"/>
  <c r="F20" i="1"/>
  <c r="F15" i="1"/>
  <c r="F23" i="2"/>
  <c r="F19" i="2"/>
  <c r="G10" i="2"/>
  <c r="I24" i="2"/>
  <c r="H24" i="2"/>
  <c r="J23" i="2"/>
  <c r="J24" i="2" s="1"/>
  <c r="I23" i="2"/>
  <c r="H23" i="2"/>
  <c r="G23" i="2"/>
  <c r="G24" i="2" s="1"/>
  <c r="F17" i="1"/>
  <c r="F10" i="1"/>
  <c r="J35" i="1"/>
  <c r="I35" i="1"/>
  <c r="H35" i="1"/>
  <c r="G35" i="1"/>
  <c r="J14" i="1"/>
  <c r="I14" i="1"/>
  <c r="H14" i="1"/>
  <c r="G14" i="1"/>
  <c r="J43" i="1"/>
  <c r="I43" i="1"/>
  <c r="H43" i="1"/>
  <c r="G43" i="1"/>
  <c r="J31" i="1"/>
  <c r="I31" i="1"/>
  <c r="H31" i="1"/>
  <c r="G31" i="1"/>
  <c r="F31" i="1"/>
  <c r="F16" i="2" l="1"/>
  <c r="F10" i="2"/>
  <c r="F22" i="1"/>
  <c r="J22" i="1" l="1"/>
  <c r="I22" i="1"/>
  <c r="H22" i="1"/>
  <c r="G22" i="1"/>
  <c r="J15" i="2" l="1"/>
  <c r="I15" i="2"/>
  <c r="H15" i="2"/>
  <c r="H16" i="2" s="1"/>
  <c r="G15" i="2"/>
  <c r="G16" i="2" s="1"/>
  <c r="H10" i="1"/>
  <c r="G10" i="1" l="1"/>
  <c r="I10" i="2"/>
  <c r="J10" i="2"/>
  <c r="H10" i="2"/>
  <c r="J10" i="1" l="1"/>
  <c r="I10" i="1" l="1"/>
  <c r="I16" i="2" l="1"/>
  <c r="J16" i="2"/>
</calcChain>
</file>

<file path=xl/sharedStrings.xml><?xml version="1.0" encoding="utf-8"?>
<sst xmlns="http://schemas.openxmlformats.org/spreadsheetml/2006/main" count="191" uniqueCount="65">
  <si>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</si>
  <si>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</si>
  <si>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</si>
  <si>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</si>
  <si>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</si>
  <si>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</si>
  <si>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</si>
  <si>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</si>
  <si>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</si>
  <si>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</si>
  <si>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</si>
  <si>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</si>
  <si>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</si>
  <si>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</si>
  <si>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</si>
  <si>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</si>
  <si>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</si>
  <si>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</si>
  <si>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</si>
  <si>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</si>
  <si>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</si>
  <si>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</si>
  <si>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</si>
  <si>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</si>
  <si>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</si>
  <si>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</si>
  <si>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</si>
  <si>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</si>
  <si>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</si>
  <si>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</si>
  <si>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</si>
  <si>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</si>
  <si>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гарнир</t>
  </si>
  <si>
    <t>150</t>
  </si>
  <si>
    <t>Яблоко</t>
  </si>
  <si>
    <t>"___"_____2022</t>
  </si>
  <si>
    <t>30</t>
  </si>
  <si>
    <t>45/45</t>
  </si>
  <si>
    <t>170</t>
  </si>
  <si>
    <t>Каша ячневая вязкая</t>
  </si>
  <si>
    <t>добавка</t>
  </si>
  <si>
    <t>Масло сливочное</t>
  </si>
  <si>
    <t>Кофейный напиток с молоком</t>
  </si>
  <si>
    <t>Чай с молоком сгущенным</t>
  </si>
  <si>
    <t>Бутерброд с маслом с сыром</t>
  </si>
  <si>
    <t>Суп гороховый</t>
  </si>
  <si>
    <t>250</t>
  </si>
  <si>
    <t>Гуляш из говядины</t>
  </si>
  <si>
    <t>Каша гречневая рассыпчатая</t>
  </si>
  <si>
    <t>Компот из смеси сухофруктов</t>
  </si>
  <si>
    <t>Пряник</t>
  </si>
  <si>
    <t>70</t>
  </si>
  <si>
    <t xml:space="preserve">Суп гороховый </t>
  </si>
  <si>
    <t>38</t>
  </si>
  <si>
    <t>50/50</t>
  </si>
  <si>
    <t>40</t>
  </si>
  <si>
    <t>29</t>
  </si>
  <si>
    <t>25</t>
  </si>
  <si>
    <t>37</t>
  </si>
  <si>
    <t>36</t>
  </si>
  <si>
    <t>35</t>
  </si>
  <si>
    <t>120</t>
  </si>
  <si>
    <t>57</t>
  </si>
  <si>
    <t>100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</si>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</sst>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4"/>
  <sheetViews>
    <sheetView zoomScale="115" zoomScaleNormal="115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0" t="s">
        <v>64</v>
      </c>
      <c r="C1" s="111"/>
      <c r="D1" s="112"/>
      <c r="E1" s="18" t="s">
        <v>26</v>
      </c>
      <c r="F1" s="17"/>
      <c r="H1" s="1" t="s">
        <v>1</v>
      </c>
      <c r="I1" s="16" t="s">
        <v>35</v>
      </c>
    </row>
    <row r="2" spans="1:10" ht="15" thickBot="1" x14ac:dyDescent="0.35">
      <c r="B2" s="2" t="s">
        <v>25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18</v>
      </c>
      <c r="D3" s="20" t="s">
        <v>4</v>
      </c>
      <c r="E3" s="49" t="s">
        <v>19</v>
      </c>
      <c r="F3" s="49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11</v>
      </c>
      <c r="C4" s="77">
        <v>50</v>
      </c>
      <c r="D4" s="78" t="s">
        <v>39</v>
      </c>
      <c r="E4" s="79" t="s">
        <v>46</v>
      </c>
      <c r="F4" s="80">
        <f>13.45*250/200</f>
        <v>16.8125</v>
      </c>
      <c r="G4" s="5">
        <v>253.84</v>
      </c>
      <c r="H4" s="5">
        <v>7.7</v>
      </c>
      <c r="I4" s="5">
        <v>7.5</v>
      </c>
      <c r="J4" s="6">
        <v>39.72</v>
      </c>
    </row>
    <row r="5" spans="1:10" ht="16.2" thickBot="1" x14ac:dyDescent="0.35">
      <c r="A5" s="7"/>
      <c r="B5" s="32" t="s">
        <v>40</v>
      </c>
      <c r="C5" s="81" t="s">
        <v>20</v>
      </c>
      <c r="D5" s="82" t="s">
        <v>34</v>
      </c>
      <c r="E5" s="83" t="s">
        <v>61</v>
      </c>
      <c r="F5" s="84">
        <f>171.6*0.12</f>
        <v>20.591999999999999</v>
      </c>
      <c r="G5" s="14">
        <v>96</v>
      </c>
      <c r="H5" s="14">
        <v>1.5</v>
      </c>
      <c r="I5" s="14">
        <v>0.5</v>
      </c>
      <c r="J5" s="43">
        <v>21</v>
      </c>
    </row>
    <row r="6" spans="1:10" ht="15.6" x14ac:dyDescent="0.3">
      <c r="A6" s="7"/>
      <c r="B6" s="32" t="s">
        <v>40</v>
      </c>
      <c r="C6" s="85">
        <v>3</v>
      </c>
      <c r="D6" s="86" t="s">
        <v>41</v>
      </c>
      <c r="E6" s="87">
        <v>10</v>
      </c>
      <c r="F6" s="88">
        <f>9.41*10/10</f>
        <v>9.41</v>
      </c>
      <c r="G6" s="9">
        <v>64.7</v>
      </c>
      <c r="H6" s="9">
        <v>0.08</v>
      </c>
      <c r="I6" s="9">
        <v>7.15</v>
      </c>
      <c r="J6" s="10">
        <v>0.12</v>
      </c>
    </row>
    <row r="7" spans="1:10" ht="28.8" x14ac:dyDescent="0.3">
      <c r="A7" s="7"/>
      <c r="B7" s="34" t="s">
        <v>23</v>
      </c>
      <c r="C7" s="85">
        <v>2</v>
      </c>
      <c r="D7" s="86" t="s">
        <v>42</v>
      </c>
      <c r="E7" s="87">
        <v>200</v>
      </c>
      <c r="F7" s="88">
        <v>11.52</v>
      </c>
      <c r="G7" s="9">
        <v>100</v>
      </c>
      <c r="H7" s="9">
        <v>3.9</v>
      </c>
      <c r="I7" s="9">
        <v>3</v>
      </c>
      <c r="J7" s="10">
        <v>15.28</v>
      </c>
    </row>
    <row r="8" spans="1:10" ht="15.6" x14ac:dyDescent="0.3">
      <c r="A8" s="7"/>
      <c r="B8" s="52"/>
      <c r="C8" s="85" t="s">
        <v>20</v>
      </c>
      <c r="D8" s="86" t="s">
        <v>24</v>
      </c>
      <c r="E8" s="87">
        <v>20</v>
      </c>
      <c r="F8" s="88">
        <f>68*0.02</f>
        <v>1.36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6" x14ac:dyDescent="0.3">
      <c r="A9" s="7"/>
      <c r="B9" s="64"/>
      <c r="C9" s="89" t="s">
        <v>20</v>
      </c>
      <c r="D9" s="86" t="s">
        <v>21</v>
      </c>
      <c r="E9" s="87">
        <v>20</v>
      </c>
      <c r="F9" s="88">
        <v>0.88</v>
      </c>
      <c r="G9" s="9">
        <v>41.6</v>
      </c>
      <c r="H9" s="9">
        <v>1.6</v>
      </c>
      <c r="I9" s="9">
        <v>0.03</v>
      </c>
      <c r="J9" s="10">
        <v>8.02</v>
      </c>
    </row>
    <row r="10" spans="1:10" ht="16.2" thickBot="1" x14ac:dyDescent="0.35">
      <c r="A10" s="57"/>
      <c r="B10" s="58"/>
      <c r="C10" s="90"/>
      <c r="D10" s="91"/>
      <c r="E10" s="92"/>
      <c r="F10" s="93">
        <f>SUM(F4:F9)</f>
        <v>60.574499999999993</v>
      </c>
      <c r="G10" s="59">
        <f>SUM(G4:G9)</f>
        <v>596.14</v>
      </c>
      <c r="H10" s="59">
        <f>SUM(H4:H9)</f>
        <v>15.76</v>
      </c>
      <c r="I10" s="59">
        <f>SUM(I4:I9)</f>
        <v>18.38</v>
      </c>
      <c r="J10" s="109">
        <f>SUM(J4:J9)</f>
        <v>93.089999999999989</v>
      </c>
    </row>
    <row r="11" spans="1:10" ht="13.8" customHeight="1" x14ac:dyDescent="0.3">
      <c r="A11" s="3" t="s">
        <v>22</v>
      </c>
      <c r="B11" s="4"/>
      <c r="C11" s="94">
        <v>75</v>
      </c>
      <c r="D11" s="95" t="s">
        <v>43</v>
      </c>
      <c r="E11" s="96">
        <v>200</v>
      </c>
      <c r="F11" s="80">
        <v>11.04</v>
      </c>
      <c r="G11" s="5">
        <v>138</v>
      </c>
      <c r="H11" s="5">
        <v>2.74</v>
      </c>
      <c r="I11" s="5">
        <v>3.23</v>
      </c>
      <c r="J11" s="6">
        <v>24.11</v>
      </c>
    </row>
    <row r="12" spans="1:10" ht="28.8" x14ac:dyDescent="0.3">
      <c r="A12" s="7"/>
      <c r="B12" s="11"/>
      <c r="C12" s="97">
        <v>68</v>
      </c>
      <c r="D12" s="98" t="s">
        <v>44</v>
      </c>
      <c r="E12" s="99" t="s">
        <v>51</v>
      </c>
      <c r="F12" s="88">
        <v>25.84</v>
      </c>
      <c r="G12" s="9">
        <v>171</v>
      </c>
      <c r="H12" s="9">
        <v>4.68</v>
      </c>
      <c r="I12" s="9">
        <v>10.34</v>
      </c>
      <c r="J12" s="10">
        <v>14.89</v>
      </c>
    </row>
    <row r="13" spans="1:10" ht="15.6" x14ac:dyDescent="0.3">
      <c r="A13" s="7"/>
      <c r="B13" s="108"/>
      <c r="C13" s="104" t="s">
        <v>20</v>
      </c>
      <c r="D13" s="105" t="s">
        <v>50</v>
      </c>
      <c r="E13" s="106" t="s">
        <v>62</v>
      </c>
      <c r="F13" s="107">
        <f>150*0.057</f>
        <v>8.5500000000000007</v>
      </c>
      <c r="G13" s="12">
        <v>158.9</v>
      </c>
      <c r="H13" s="12">
        <v>2.68</v>
      </c>
      <c r="I13" s="12">
        <v>3.5</v>
      </c>
      <c r="J13" s="13">
        <v>29.18</v>
      </c>
    </row>
    <row r="14" spans="1:10" ht="16.2" thickBot="1" x14ac:dyDescent="0.35">
      <c r="A14" s="53"/>
      <c r="B14" s="45"/>
      <c r="C14" s="100"/>
      <c r="D14" s="101"/>
      <c r="E14" s="102"/>
      <c r="F14" s="103">
        <v>45.43</v>
      </c>
      <c r="G14" s="65">
        <f>SUM(G11:G13)</f>
        <v>467.9</v>
      </c>
      <c r="H14" s="65">
        <f>SUM(H11:H13)</f>
        <v>10.1</v>
      </c>
      <c r="I14" s="65">
        <f>SUM(I11:I13)</f>
        <v>17.07</v>
      </c>
      <c r="J14" s="66">
        <f>SUM(J11:J13)</f>
        <v>68.180000000000007</v>
      </c>
    </row>
    <row r="15" spans="1:10" ht="15.6" x14ac:dyDescent="0.3">
      <c r="A15" s="3" t="s">
        <v>12</v>
      </c>
      <c r="B15" s="4" t="s">
        <v>13</v>
      </c>
      <c r="C15" s="94">
        <v>4</v>
      </c>
      <c r="D15" s="95" t="s">
        <v>31</v>
      </c>
      <c r="E15" s="79" t="s">
        <v>57</v>
      </c>
      <c r="F15" s="80">
        <f>28.02*25/60</f>
        <v>11.675000000000001</v>
      </c>
      <c r="G15" s="5">
        <v>14.14</v>
      </c>
      <c r="H15" s="5">
        <v>0.66</v>
      </c>
      <c r="I15" s="5">
        <v>0.12</v>
      </c>
      <c r="J15" s="6">
        <v>2.2799999999999998</v>
      </c>
    </row>
    <row r="16" spans="1:10" ht="15.6" x14ac:dyDescent="0.3">
      <c r="A16" s="7"/>
      <c r="B16" s="8" t="s">
        <v>14</v>
      </c>
      <c r="C16" s="97">
        <v>5</v>
      </c>
      <c r="D16" s="98" t="s">
        <v>52</v>
      </c>
      <c r="E16" s="99" t="s">
        <v>46</v>
      </c>
      <c r="F16" s="88">
        <v>7.63</v>
      </c>
      <c r="G16" s="9">
        <v>163.75</v>
      </c>
      <c r="H16" s="9">
        <v>5.08</v>
      </c>
      <c r="I16" s="9">
        <v>5.35</v>
      </c>
      <c r="J16" s="10">
        <v>23.85</v>
      </c>
    </row>
    <row r="17" spans="1:10" ht="15.6" x14ac:dyDescent="0.3">
      <c r="A17" s="7"/>
      <c r="B17" s="8" t="s">
        <v>15</v>
      </c>
      <c r="C17" s="97">
        <v>29</v>
      </c>
      <c r="D17" s="98" t="s">
        <v>47</v>
      </c>
      <c r="E17" s="99" t="s">
        <v>37</v>
      </c>
      <c r="F17" s="88">
        <f>41.65*45/45+2.03*45/45</f>
        <v>43.68</v>
      </c>
      <c r="G17" s="9">
        <v>161.1</v>
      </c>
      <c r="H17" s="9">
        <v>11.57</v>
      </c>
      <c r="I17" s="9">
        <v>11.48</v>
      </c>
      <c r="J17" s="10">
        <v>2.63</v>
      </c>
    </row>
    <row r="18" spans="1:10" ht="28.8" x14ac:dyDescent="0.3">
      <c r="A18" s="7"/>
      <c r="B18" s="8" t="s">
        <v>32</v>
      </c>
      <c r="C18" s="97">
        <v>24</v>
      </c>
      <c r="D18" s="98" t="s">
        <v>48</v>
      </c>
      <c r="E18" s="99" t="s">
        <v>33</v>
      </c>
      <c r="F18" s="88">
        <v>18.579999999999998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28.8" x14ac:dyDescent="0.3">
      <c r="A19" s="7"/>
      <c r="B19" s="8" t="s">
        <v>23</v>
      </c>
      <c r="C19" s="97">
        <v>17</v>
      </c>
      <c r="D19" s="98" t="s">
        <v>49</v>
      </c>
      <c r="E19" s="99">
        <v>200</v>
      </c>
      <c r="F19" s="88">
        <v>5.13</v>
      </c>
      <c r="G19" s="9">
        <v>80</v>
      </c>
      <c r="H19" s="9">
        <v>0.44</v>
      </c>
      <c r="I19" s="9">
        <v>0</v>
      </c>
      <c r="J19" s="10">
        <v>18.899999999999999</v>
      </c>
    </row>
    <row r="20" spans="1:10" ht="15.6" x14ac:dyDescent="0.3">
      <c r="A20" s="7"/>
      <c r="B20" s="8" t="s">
        <v>17</v>
      </c>
      <c r="C20" s="97" t="s">
        <v>20</v>
      </c>
      <c r="D20" s="98" t="s">
        <v>24</v>
      </c>
      <c r="E20" s="99" t="s">
        <v>58</v>
      </c>
      <c r="F20" s="88">
        <f>68*0.037</f>
        <v>2.516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6" x14ac:dyDescent="0.3">
      <c r="A21" s="7"/>
      <c r="B21" s="15" t="s">
        <v>16</v>
      </c>
      <c r="C21" s="104" t="s">
        <v>20</v>
      </c>
      <c r="D21" s="105" t="s">
        <v>21</v>
      </c>
      <c r="E21" s="106" t="s">
        <v>59</v>
      </c>
      <c r="F21" s="107">
        <f>46.14*0.036</f>
        <v>1.6610399999999998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2" thickBot="1" x14ac:dyDescent="0.35">
      <c r="A22" s="44"/>
      <c r="B22" s="45"/>
      <c r="C22" s="46"/>
      <c r="D22" s="46"/>
      <c r="E22" s="51"/>
      <c r="F22" s="68">
        <f>SUM(F15:F21)</f>
        <v>90.872039999999998</v>
      </c>
      <c r="G22" s="47">
        <f>SUM(G15:G21)</f>
        <v>842.33</v>
      </c>
      <c r="H22" s="47">
        <f>SUM(H15:H21)</f>
        <v>27.900000000000002</v>
      </c>
      <c r="I22" s="47">
        <f>SUM(I15:I21)</f>
        <v>27.64</v>
      </c>
      <c r="J22" s="48">
        <f>SUM(J15:J21)</f>
        <v>119.16</v>
      </c>
    </row>
    <row r="23" spans="1:10" ht="16.2" thickBot="1" x14ac:dyDescent="0.35">
      <c r="B23" s="2" t="s">
        <v>27</v>
      </c>
      <c r="E23" s="50"/>
      <c r="F23" s="50"/>
    </row>
    <row r="24" spans="1:10" ht="29.4" thickBot="1" x14ac:dyDescent="0.35">
      <c r="A24" s="19" t="s">
        <v>2</v>
      </c>
      <c r="B24" s="20" t="s">
        <v>3</v>
      </c>
      <c r="C24" s="20" t="s">
        <v>18</v>
      </c>
      <c r="D24" s="20" t="s">
        <v>4</v>
      </c>
      <c r="E24" s="49" t="s">
        <v>19</v>
      </c>
      <c r="F24" s="49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16.2" thickBot="1" x14ac:dyDescent="0.35">
      <c r="A25" s="3" t="s">
        <v>10</v>
      </c>
      <c r="B25" s="8" t="s">
        <v>11</v>
      </c>
      <c r="C25" s="77">
        <v>50</v>
      </c>
      <c r="D25" s="78" t="s">
        <v>39</v>
      </c>
      <c r="E25" s="79" t="s">
        <v>46</v>
      </c>
      <c r="F25" s="80">
        <f>13.45*250/200</f>
        <v>16.8125</v>
      </c>
      <c r="G25" s="5">
        <v>253.84</v>
      </c>
      <c r="H25" s="5">
        <v>7.7</v>
      </c>
      <c r="I25" s="5">
        <v>7.5</v>
      </c>
      <c r="J25" s="6">
        <v>39.72</v>
      </c>
    </row>
    <row r="26" spans="1:10" ht="16.2" thickBot="1" x14ac:dyDescent="0.35">
      <c r="A26" s="7"/>
      <c r="B26" s="32" t="s">
        <v>40</v>
      </c>
      <c r="C26" s="81" t="s">
        <v>20</v>
      </c>
      <c r="D26" s="82" t="s">
        <v>34</v>
      </c>
      <c r="E26" s="83" t="s">
        <v>61</v>
      </c>
      <c r="F26" s="84">
        <f>171.6*0.12</f>
        <v>20.591999999999999</v>
      </c>
      <c r="G26" s="14">
        <v>96</v>
      </c>
      <c r="H26" s="14">
        <v>1.5</v>
      </c>
      <c r="I26" s="14">
        <v>0.5</v>
      </c>
      <c r="J26" s="43">
        <v>21</v>
      </c>
    </row>
    <row r="27" spans="1:10" ht="15.6" x14ac:dyDescent="0.3">
      <c r="A27" s="7"/>
      <c r="B27" s="32" t="s">
        <v>40</v>
      </c>
      <c r="C27" s="85">
        <v>3</v>
      </c>
      <c r="D27" s="86" t="s">
        <v>41</v>
      </c>
      <c r="E27" s="87">
        <v>18</v>
      </c>
      <c r="F27" s="88">
        <f>9.41*18/10</f>
        <v>16.937999999999999</v>
      </c>
      <c r="G27" s="9">
        <v>64.7</v>
      </c>
      <c r="H27" s="9">
        <v>0.08</v>
      </c>
      <c r="I27" s="9">
        <v>7.15</v>
      </c>
      <c r="J27" s="10">
        <v>0.12</v>
      </c>
    </row>
    <row r="28" spans="1:10" ht="28.8" x14ac:dyDescent="0.3">
      <c r="A28" s="7"/>
      <c r="B28" s="34" t="s">
        <v>23</v>
      </c>
      <c r="C28" s="85">
        <v>2</v>
      </c>
      <c r="D28" s="86" t="s">
        <v>42</v>
      </c>
      <c r="E28" s="87">
        <v>200</v>
      </c>
      <c r="F28" s="88">
        <v>11.52</v>
      </c>
      <c r="G28" s="9">
        <v>100</v>
      </c>
      <c r="H28" s="9">
        <v>3.9</v>
      </c>
      <c r="I28" s="9">
        <v>3</v>
      </c>
      <c r="J28" s="10">
        <v>15.28</v>
      </c>
    </row>
    <row r="29" spans="1:10" ht="15.6" x14ac:dyDescent="0.3">
      <c r="A29" s="7"/>
      <c r="B29" s="52"/>
      <c r="C29" s="85" t="s">
        <v>20</v>
      </c>
      <c r="D29" s="86" t="s">
        <v>24</v>
      </c>
      <c r="E29" s="87">
        <v>40</v>
      </c>
      <c r="F29" s="88">
        <f>68*0.04</f>
        <v>2.72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6" x14ac:dyDescent="0.3">
      <c r="A30" s="7"/>
      <c r="B30" s="64"/>
      <c r="C30" s="89" t="s">
        <v>20</v>
      </c>
      <c r="D30" s="86" t="s">
        <v>21</v>
      </c>
      <c r="E30" s="87">
        <v>40</v>
      </c>
      <c r="F30" s="88">
        <f>46.14*0.04</f>
        <v>1.8456000000000001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6.2" thickBot="1" x14ac:dyDescent="0.35">
      <c r="A31" s="57"/>
      <c r="B31" s="58"/>
      <c r="C31" s="90"/>
      <c r="D31" s="91"/>
      <c r="E31" s="92"/>
      <c r="F31" s="93">
        <f>SUM(F25:F30)</f>
        <v>70.428100000000001</v>
      </c>
      <c r="G31" s="59">
        <f>SUM(G25:G30)</f>
        <v>636.93999999999994</v>
      </c>
      <c r="H31" s="59">
        <f>SUM(H25:H30)</f>
        <v>17.05</v>
      </c>
      <c r="I31" s="59">
        <f>SUM(I25:I30)</f>
        <v>18.5</v>
      </c>
      <c r="J31" s="109">
        <f>SUM(J25:J30)</f>
        <v>101.58999999999999</v>
      </c>
    </row>
    <row r="32" spans="1:10" ht="28.8" x14ac:dyDescent="0.3">
      <c r="A32" s="3" t="s">
        <v>22</v>
      </c>
      <c r="B32" s="4"/>
      <c r="C32" s="94">
        <v>75</v>
      </c>
      <c r="D32" s="95" t="s">
        <v>43</v>
      </c>
      <c r="E32" s="96">
        <v>200</v>
      </c>
      <c r="F32" s="80">
        <v>11.04</v>
      </c>
      <c r="G32" s="5">
        <v>138</v>
      </c>
      <c r="H32" s="5">
        <v>2.74</v>
      </c>
      <c r="I32" s="5">
        <v>3.23</v>
      </c>
      <c r="J32" s="6">
        <v>24.11</v>
      </c>
    </row>
    <row r="33" spans="1:10" ht="28.8" x14ac:dyDescent="0.3">
      <c r="A33" s="7"/>
      <c r="B33" s="11"/>
      <c r="C33" s="97">
        <v>68</v>
      </c>
      <c r="D33" s="98" t="s">
        <v>44</v>
      </c>
      <c r="E33" s="99" t="s">
        <v>63</v>
      </c>
      <c r="F33" s="88">
        <v>33.22</v>
      </c>
      <c r="G33" s="9">
        <v>250</v>
      </c>
      <c r="H33" s="9">
        <v>7.38</v>
      </c>
      <c r="I33" s="9">
        <v>13.4</v>
      </c>
      <c r="J33" s="10">
        <v>24.76</v>
      </c>
    </row>
    <row r="34" spans="1:10" ht="15.6" x14ac:dyDescent="0.3">
      <c r="A34" s="7"/>
      <c r="B34" s="108"/>
      <c r="C34" s="104" t="s">
        <v>20</v>
      </c>
      <c r="D34" s="105" t="s">
        <v>50</v>
      </c>
      <c r="E34" s="106" t="s">
        <v>62</v>
      </c>
      <c r="F34" s="107">
        <f>150*0.057</f>
        <v>8.5500000000000007</v>
      </c>
      <c r="G34" s="12">
        <v>238.33</v>
      </c>
      <c r="H34" s="12">
        <v>4.01</v>
      </c>
      <c r="I34" s="12">
        <v>5.25</v>
      </c>
      <c r="J34" s="13">
        <v>43.76</v>
      </c>
    </row>
    <row r="35" spans="1:10" ht="16.2" thickBot="1" x14ac:dyDescent="0.35">
      <c r="A35" s="53"/>
      <c r="B35" s="45"/>
      <c r="C35" s="100"/>
      <c r="D35" s="101"/>
      <c r="E35" s="102"/>
      <c r="F35" s="103">
        <v>52.81</v>
      </c>
      <c r="G35" s="65">
        <f>SUM(G32:G34)</f>
        <v>626.33000000000004</v>
      </c>
      <c r="H35" s="65">
        <f>SUM(H32:H34)</f>
        <v>14.13</v>
      </c>
      <c r="I35" s="65">
        <f>SUM(I32:I34)</f>
        <v>21.88</v>
      </c>
      <c r="J35" s="66">
        <f>SUM(J32:J34)</f>
        <v>92.63</v>
      </c>
    </row>
    <row r="36" spans="1:10" ht="15.6" x14ac:dyDescent="0.3">
      <c r="A36" s="3" t="s">
        <v>12</v>
      </c>
      <c r="B36" s="4" t="s">
        <v>13</v>
      </c>
      <c r="C36" s="94">
        <v>4</v>
      </c>
      <c r="D36" s="95" t="s">
        <v>31</v>
      </c>
      <c r="E36" s="79" t="s">
        <v>55</v>
      </c>
      <c r="F36" s="80">
        <f>46.71*40/100</f>
        <v>18.684000000000001</v>
      </c>
      <c r="G36" s="5">
        <v>24</v>
      </c>
      <c r="H36" s="5">
        <v>1.1000000000000001</v>
      </c>
      <c r="I36" s="5">
        <v>0.2</v>
      </c>
      <c r="J36" s="6">
        <v>3.8</v>
      </c>
    </row>
    <row r="37" spans="1:10" ht="15.6" x14ac:dyDescent="0.3">
      <c r="A37" s="7"/>
      <c r="B37" s="8" t="s">
        <v>14</v>
      </c>
      <c r="C37" s="97">
        <v>5</v>
      </c>
      <c r="D37" s="98" t="s">
        <v>45</v>
      </c>
      <c r="E37" s="99" t="s">
        <v>46</v>
      </c>
      <c r="F37" s="88">
        <v>7.63</v>
      </c>
      <c r="G37" s="9">
        <v>163.75</v>
      </c>
      <c r="H37" s="9">
        <v>5.08</v>
      </c>
      <c r="I37" s="9">
        <v>5.35</v>
      </c>
      <c r="J37" s="10">
        <v>23.85</v>
      </c>
    </row>
    <row r="38" spans="1:10" ht="15.6" x14ac:dyDescent="0.3">
      <c r="A38" s="7"/>
      <c r="B38" s="8" t="s">
        <v>15</v>
      </c>
      <c r="C38" s="97">
        <v>29</v>
      </c>
      <c r="D38" s="98" t="s">
        <v>47</v>
      </c>
      <c r="E38" s="99" t="s">
        <v>54</v>
      </c>
      <c r="F38" s="88">
        <f>46.46*50/50+2.27*50/50</f>
        <v>48.730000000000004</v>
      </c>
      <c r="G38" s="9">
        <v>179</v>
      </c>
      <c r="H38" s="9">
        <v>12.86</v>
      </c>
      <c r="I38" s="9">
        <v>12.76</v>
      </c>
      <c r="J38" s="10">
        <v>2.92</v>
      </c>
    </row>
    <row r="39" spans="1:10" ht="28.8" x14ac:dyDescent="0.3">
      <c r="A39" s="7"/>
      <c r="B39" s="8" t="s">
        <v>32</v>
      </c>
      <c r="C39" s="97">
        <v>24</v>
      </c>
      <c r="D39" s="98" t="s">
        <v>48</v>
      </c>
      <c r="E39" s="99" t="s">
        <v>38</v>
      </c>
      <c r="F39" s="88">
        <f>22.41*170/180</f>
        <v>21.164999999999999</v>
      </c>
      <c r="G39" s="9">
        <v>361.13</v>
      </c>
      <c r="H39" s="9">
        <v>7.54</v>
      </c>
      <c r="I39" s="9">
        <v>11.93</v>
      </c>
      <c r="J39" s="10">
        <v>56.03</v>
      </c>
    </row>
    <row r="40" spans="1:10" ht="28.8" x14ac:dyDescent="0.3">
      <c r="A40" s="7"/>
      <c r="B40" s="8" t="s">
        <v>23</v>
      </c>
      <c r="C40" s="97">
        <v>17</v>
      </c>
      <c r="D40" s="98" t="s">
        <v>49</v>
      </c>
      <c r="E40" s="99">
        <v>200</v>
      </c>
      <c r="F40" s="88">
        <v>5.13</v>
      </c>
      <c r="G40" s="9">
        <v>80</v>
      </c>
      <c r="H40" s="9">
        <v>0.44</v>
      </c>
      <c r="I40" s="9">
        <v>0</v>
      </c>
      <c r="J40" s="10">
        <v>18.899999999999999</v>
      </c>
    </row>
    <row r="41" spans="1:10" ht="15.6" x14ac:dyDescent="0.3">
      <c r="A41" s="7"/>
      <c r="B41" s="8" t="s">
        <v>17</v>
      </c>
      <c r="C41" s="97" t="s">
        <v>20</v>
      </c>
      <c r="D41" s="98" t="s">
        <v>24</v>
      </c>
      <c r="E41" s="99" t="s">
        <v>53</v>
      </c>
      <c r="F41" s="88">
        <f>68*0.038</f>
        <v>2.5840000000000001</v>
      </c>
      <c r="G41" s="9">
        <v>83.2</v>
      </c>
      <c r="H41" s="9">
        <v>3.2</v>
      </c>
      <c r="I41" s="9">
        <v>0.06</v>
      </c>
      <c r="J41" s="10">
        <v>16.04</v>
      </c>
    </row>
    <row r="42" spans="1:10" ht="15.6" x14ac:dyDescent="0.3">
      <c r="A42" s="7"/>
      <c r="B42" s="15" t="s">
        <v>16</v>
      </c>
      <c r="C42" s="104" t="s">
        <v>20</v>
      </c>
      <c r="D42" s="105" t="s">
        <v>21</v>
      </c>
      <c r="E42" s="106" t="s">
        <v>58</v>
      </c>
      <c r="F42" s="107">
        <f>46.14*0.037</f>
        <v>1.7071799999999999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0" s="25" customFormat="1" ht="16.2" thickBot="1" x14ac:dyDescent="0.35">
      <c r="A43" s="44"/>
      <c r="B43" s="45"/>
      <c r="C43" s="46"/>
      <c r="D43" s="46"/>
      <c r="E43" s="51"/>
      <c r="F43" s="68">
        <f>SUM(F36:F42)</f>
        <v>105.63018</v>
      </c>
      <c r="G43" s="47">
        <f>SUM(G36:G42)</f>
        <v>971.08</v>
      </c>
      <c r="H43" s="47">
        <f>SUM(H36:H42)</f>
        <v>32.18</v>
      </c>
      <c r="I43" s="47">
        <f>SUM(I36:I42)</f>
        <v>30.699999999999996</v>
      </c>
      <c r="J43" s="48">
        <f>SUM(J36:J42)</f>
        <v>139.45999999999998</v>
      </c>
    </row>
    <row r="44" spans="1:10" x14ac:dyDescent="0.3">
      <c r="A44" s="24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F10 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workbookViewId="0">
      <selection activeCell="S4" sqref="S4"/>
    </sheetView>
  </sheetViews>
  <sheetFormatPr defaultRowHeight="14.4" x14ac:dyDescent="0.3"/>
  <cols>
    <col min="1" max="1" width="11.21875" style="25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customWidth="1"/>
    <col min="6" max="6" width="6.88671875" style="26" customWidth="1"/>
    <col min="7" max="7" width="7.109375" style="25" customWidth="1"/>
    <col min="8" max="8" width="6.109375" style="25" bestFit="1" customWidth="1"/>
    <col min="9" max="9" width="5.6640625" style="25" customWidth="1"/>
    <col min="10" max="10" width="7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3" t="s">
        <v>64</v>
      </c>
      <c r="C1" s="114"/>
      <c r="D1" s="115"/>
      <c r="E1" s="26" t="s">
        <v>26</v>
      </c>
      <c r="F1" s="27"/>
      <c r="H1" s="25" t="s">
        <v>1</v>
      </c>
      <c r="I1" s="28" t="s">
        <v>35</v>
      </c>
    </row>
    <row r="2" spans="1:10" ht="15" thickBot="1" x14ac:dyDescent="0.35">
      <c r="B2" s="29" t="s">
        <v>30</v>
      </c>
    </row>
    <row r="3" spans="1:10" s="30" customFormat="1" ht="43.8" thickBot="1" x14ac:dyDescent="0.35">
      <c r="A3" s="69" t="s">
        <v>2</v>
      </c>
      <c r="B3" s="70" t="s">
        <v>3</v>
      </c>
      <c r="C3" s="70" t="s">
        <v>18</v>
      </c>
      <c r="D3" s="70" t="s">
        <v>4</v>
      </c>
      <c r="E3" s="71" t="s">
        <v>19</v>
      </c>
      <c r="F3" s="71" t="s">
        <v>5</v>
      </c>
      <c r="G3" s="72" t="s">
        <v>6</v>
      </c>
      <c r="H3" s="70" t="s">
        <v>7</v>
      </c>
      <c r="I3" s="70" t="s">
        <v>8</v>
      </c>
      <c r="J3" s="73" t="s">
        <v>9</v>
      </c>
    </row>
    <row r="4" spans="1:10" s="30" customFormat="1" ht="19.2" customHeight="1" thickBot="1" x14ac:dyDescent="0.35">
      <c r="A4" s="116"/>
      <c r="B4" s="8" t="s">
        <v>11</v>
      </c>
      <c r="C4" s="77">
        <v>50</v>
      </c>
      <c r="D4" s="78" t="s">
        <v>39</v>
      </c>
      <c r="E4" s="79" t="s">
        <v>46</v>
      </c>
      <c r="F4" s="80">
        <f>17.88*250/200</f>
        <v>22.35</v>
      </c>
      <c r="G4" s="5">
        <v>253.84</v>
      </c>
      <c r="H4" s="5">
        <v>7.7</v>
      </c>
      <c r="I4" s="5">
        <v>7.5</v>
      </c>
      <c r="J4" s="6">
        <v>39.72</v>
      </c>
    </row>
    <row r="5" spans="1:10" ht="31.8" customHeight="1" thickBot="1" x14ac:dyDescent="0.35">
      <c r="A5" s="116"/>
      <c r="B5" s="32" t="s">
        <v>40</v>
      </c>
      <c r="C5" s="81" t="s">
        <v>20</v>
      </c>
      <c r="D5" s="82" t="s">
        <v>34</v>
      </c>
      <c r="E5" s="83" t="s">
        <v>61</v>
      </c>
      <c r="F5" s="84">
        <f>108*0.12*1.33</f>
        <v>17.236799999999999</v>
      </c>
      <c r="G5" s="14">
        <v>96</v>
      </c>
      <c r="H5" s="14">
        <v>1.5</v>
      </c>
      <c r="I5" s="14">
        <v>0.5</v>
      </c>
      <c r="J5" s="43">
        <v>21</v>
      </c>
    </row>
    <row r="6" spans="1:10" ht="15.6" x14ac:dyDescent="0.3">
      <c r="A6" s="74"/>
      <c r="B6" s="32" t="s">
        <v>40</v>
      </c>
      <c r="C6" s="85">
        <v>3</v>
      </c>
      <c r="D6" s="86" t="s">
        <v>41</v>
      </c>
      <c r="E6" s="87">
        <v>20</v>
      </c>
      <c r="F6" s="88">
        <f>12.51*20/10</f>
        <v>25.02</v>
      </c>
      <c r="G6" s="9">
        <v>64.7</v>
      </c>
      <c r="H6" s="9">
        <v>0.08</v>
      </c>
      <c r="I6" s="9">
        <v>7.15</v>
      </c>
      <c r="J6" s="10">
        <v>0.12</v>
      </c>
    </row>
    <row r="7" spans="1:10" ht="28.8" x14ac:dyDescent="0.3">
      <c r="A7" s="74"/>
      <c r="B7" s="34" t="s">
        <v>23</v>
      </c>
      <c r="C7" s="85">
        <v>2</v>
      </c>
      <c r="D7" s="86" t="s">
        <v>42</v>
      </c>
      <c r="E7" s="87">
        <v>200</v>
      </c>
      <c r="F7" s="88">
        <v>15.32</v>
      </c>
      <c r="G7" s="9">
        <v>100</v>
      </c>
      <c r="H7" s="9">
        <v>3.9</v>
      </c>
      <c r="I7" s="9">
        <v>3</v>
      </c>
      <c r="J7" s="10">
        <v>15.28</v>
      </c>
    </row>
    <row r="8" spans="1:10" ht="15.6" x14ac:dyDescent="0.3">
      <c r="A8" s="74"/>
      <c r="B8" s="52"/>
      <c r="C8" s="85" t="s">
        <v>20</v>
      </c>
      <c r="D8" s="86" t="s">
        <v>24</v>
      </c>
      <c r="E8" s="87">
        <v>30</v>
      </c>
      <c r="F8" s="88">
        <f>81.6*0.03</f>
        <v>2.448</v>
      </c>
      <c r="G8" s="9">
        <v>40</v>
      </c>
      <c r="H8" s="9">
        <v>0.98</v>
      </c>
      <c r="I8" s="9">
        <v>0.2</v>
      </c>
      <c r="J8" s="10">
        <v>8.9499999999999993</v>
      </c>
    </row>
    <row r="9" spans="1:10" ht="15.6" x14ac:dyDescent="0.3">
      <c r="A9" s="74"/>
      <c r="B9" s="64"/>
      <c r="C9" s="89" t="s">
        <v>20</v>
      </c>
      <c r="D9" s="86" t="s">
        <v>21</v>
      </c>
      <c r="E9" s="87">
        <v>30</v>
      </c>
      <c r="F9" s="88">
        <v>1.63</v>
      </c>
      <c r="G9" s="9">
        <v>41.6</v>
      </c>
      <c r="H9" s="9">
        <v>1.6</v>
      </c>
      <c r="I9" s="9">
        <v>0.03</v>
      </c>
      <c r="J9" s="10">
        <v>8.02</v>
      </c>
    </row>
    <row r="10" spans="1:10" ht="16.2" thickBot="1" x14ac:dyDescent="0.35">
      <c r="A10" s="44"/>
      <c r="B10" s="45"/>
      <c r="C10" s="54"/>
      <c r="D10" s="55"/>
      <c r="E10" s="56"/>
      <c r="F10" s="67">
        <f>SUM(F4:F9)</f>
        <v>84.004799999999975</v>
      </c>
      <c r="G10" s="65">
        <f>SUM(G4:G9)</f>
        <v>596.14</v>
      </c>
      <c r="H10" s="65">
        <f>SUM(H4:H9)</f>
        <v>15.76</v>
      </c>
      <c r="I10" s="65">
        <f>SUM(I4:I9)</f>
        <v>18.38</v>
      </c>
      <c r="J10" s="66">
        <f>SUM(J4:J9)</f>
        <v>93.089999999999989</v>
      </c>
    </row>
    <row r="11" spans="1:10" ht="15.6" x14ac:dyDescent="0.3">
      <c r="A11" s="33"/>
      <c r="B11" s="8" t="s">
        <v>15</v>
      </c>
      <c r="C11" s="97">
        <v>29</v>
      </c>
      <c r="D11" s="98" t="s">
        <v>47</v>
      </c>
      <c r="E11" s="99" t="s">
        <v>54</v>
      </c>
      <c r="F11" s="88">
        <f>55.4*50/45+2.69*50/45</f>
        <v>64.544444444444451</v>
      </c>
      <c r="G11" s="9">
        <v>161.1</v>
      </c>
      <c r="H11" s="9">
        <v>11.57</v>
      </c>
      <c r="I11" s="9">
        <v>11.48</v>
      </c>
      <c r="J11" s="10">
        <v>2.63</v>
      </c>
    </row>
    <row r="12" spans="1:10" ht="28.8" x14ac:dyDescent="0.3">
      <c r="A12" s="33"/>
      <c r="B12" s="8" t="s">
        <v>32</v>
      </c>
      <c r="C12" s="97">
        <v>24</v>
      </c>
      <c r="D12" s="98" t="s">
        <v>48</v>
      </c>
      <c r="E12" s="99" t="s">
        <v>33</v>
      </c>
      <c r="F12" s="88">
        <v>24.71</v>
      </c>
      <c r="G12" s="9">
        <v>300.94</v>
      </c>
      <c r="H12" s="9">
        <v>6.28</v>
      </c>
      <c r="I12" s="9">
        <v>9.94</v>
      </c>
      <c r="J12" s="10">
        <v>46.69</v>
      </c>
    </row>
    <row r="13" spans="1:10" ht="28.8" x14ac:dyDescent="0.3">
      <c r="A13" s="33"/>
      <c r="B13" s="8" t="s">
        <v>23</v>
      </c>
      <c r="C13" s="97">
        <v>17</v>
      </c>
      <c r="D13" s="98" t="s">
        <v>49</v>
      </c>
      <c r="E13" s="99">
        <v>200</v>
      </c>
      <c r="F13" s="88">
        <v>6.82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6" x14ac:dyDescent="0.3">
      <c r="A14" s="33"/>
      <c r="B14" s="8" t="s">
        <v>17</v>
      </c>
      <c r="C14" s="97" t="s">
        <v>20</v>
      </c>
      <c r="D14" s="98" t="s">
        <v>24</v>
      </c>
      <c r="E14" s="99" t="s">
        <v>56</v>
      </c>
      <c r="F14" s="88">
        <f>81.6*0.029</f>
        <v>2.3664000000000001</v>
      </c>
      <c r="G14" s="9">
        <v>62.4</v>
      </c>
      <c r="H14" s="9">
        <v>2.4</v>
      </c>
      <c r="I14" s="9">
        <v>0.45</v>
      </c>
      <c r="J14" s="10">
        <v>11.37</v>
      </c>
    </row>
    <row r="15" spans="1:10" ht="15.6" x14ac:dyDescent="0.3">
      <c r="A15" s="33"/>
      <c r="B15" s="37" t="s">
        <v>16</v>
      </c>
      <c r="C15" s="60" t="s">
        <v>20</v>
      </c>
      <c r="D15" s="61" t="s">
        <v>21</v>
      </c>
      <c r="E15" s="62" t="s">
        <v>56</v>
      </c>
      <c r="F15" s="75">
        <v>1.56</v>
      </c>
      <c r="G15" s="35">
        <f>60*34/30</f>
        <v>68</v>
      </c>
      <c r="H15" s="35">
        <f>1.47*34/30</f>
        <v>1.6659999999999999</v>
      </c>
      <c r="I15" s="35">
        <f>0.3*34/30</f>
        <v>0.33999999999999997</v>
      </c>
      <c r="J15" s="36">
        <f>13.44*34/30</f>
        <v>15.231999999999999</v>
      </c>
    </row>
    <row r="16" spans="1:10" ht="16.2" thickBot="1" x14ac:dyDescent="0.35">
      <c r="A16" s="38"/>
      <c r="B16" s="39"/>
      <c r="C16" s="40"/>
      <c r="D16" s="40"/>
      <c r="E16" s="63"/>
      <c r="F16" s="76">
        <f>SUM(F11:F15)</f>
        <v>100.00084444444445</v>
      </c>
      <c r="G16" s="41">
        <f>SUM(G11:G15)</f>
        <v>672.43999999999994</v>
      </c>
      <c r="H16" s="41">
        <f>SUM(H11:H15)</f>
        <v>22.356000000000002</v>
      </c>
      <c r="I16" s="41">
        <f>SUM(I11:I15)</f>
        <v>22.21</v>
      </c>
      <c r="J16" s="42">
        <f>SUM(J11:J15)</f>
        <v>94.822000000000003</v>
      </c>
    </row>
    <row r="17" spans="1:10" ht="15.6" x14ac:dyDescent="0.3">
      <c r="A17" s="31"/>
      <c r="B17" s="4" t="s">
        <v>13</v>
      </c>
      <c r="C17" s="94">
        <v>4</v>
      </c>
      <c r="D17" s="95" t="s">
        <v>31</v>
      </c>
      <c r="E17" s="79" t="s">
        <v>60</v>
      </c>
      <c r="F17" s="80">
        <f>37.24*35/60</f>
        <v>21.723333333333336</v>
      </c>
      <c r="G17" s="5">
        <v>14.14</v>
      </c>
      <c r="H17" s="5">
        <v>0.66</v>
      </c>
      <c r="I17" s="5">
        <v>0.12</v>
      </c>
      <c r="J17" s="6">
        <v>2.2799999999999998</v>
      </c>
    </row>
    <row r="18" spans="1:10" ht="15.6" x14ac:dyDescent="0.3">
      <c r="A18" s="33"/>
      <c r="B18" s="8" t="s">
        <v>14</v>
      </c>
      <c r="C18" s="97">
        <v>5</v>
      </c>
      <c r="D18" s="98" t="s">
        <v>52</v>
      </c>
      <c r="E18" s="99" t="s">
        <v>46</v>
      </c>
      <c r="F18" s="88">
        <f>10.15*250/250</f>
        <v>10.15</v>
      </c>
      <c r="G18" s="9">
        <v>163.75</v>
      </c>
      <c r="H18" s="9">
        <v>5.08</v>
      </c>
      <c r="I18" s="9">
        <v>5.35</v>
      </c>
      <c r="J18" s="10">
        <v>23.85</v>
      </c>
    </row>
    <row r="19" spans="1:10" ht="15.6" x14ac:dyDescent="0.3">
      <c r="A19" s="33"/>
      <c r="B19" s="8" t="s">
        <v>15</v>
      </c>
      <c r="C19" s="97">
        <v>29</v>
      </c>
      <c r="D19" s="98" t="s">
        <v>47</v>
      </c>
      <c r="E19" s="99" t="s">
        <v>37</v>
      </c>
      <c r="F19" s="88">
        <f>55.4*45/45+2.69*45/45</f>
        <v>58.089999999999996</v>
      </c>
      <c r="G19" s="9">
        <v>161.1</v>
      </c>
      <c r="H19" s="9">
        <v>11.57</v>
      </c>
      <c r="I19" s="9">
        <v>11.48</v>
      </c>
      <c r="J19" s="10">
        <v>2.63</v>
      </c>
    </row>
    <row r="20" spans="1:10" ht="28.8" x14ac:dyDescent="0.3">
      <c r="A20" s="33"/>
      <c r="B20" s="8" t="s">
        <v>32</v>
      </c>
      <c r="C20" s="97">
        <v>24</v>
      </c>
      <c r="D20" s="98" t="s">
        <v>48</v>
      </c>
      <c r="E20" s="99" t="s">
        <v>33</v>
      </c>
      <c r="F20" s="88">
        <v>24.71</v>
      </c>
      <c r="G20" s="9">
        <v>300.94</v>
      </c>
      <c r="H20" s="9">
        <v>6.28</v>
      </c>
      <c r="I20" s="9">
        <v>9.94</v>
      </c>
      <c r="J20" s="10">
        <v>46.69</v>
      </c>
    </row>
    <row r="21" spans="1:10" ht="28.8" x14ac:dyDescent="0.3">
      <c r="A21" s="33"/>
      <c r="B21" s="8" t="s">
        <v>23</v>
      </c>
      <c r="C21" s="97">
        <v>17</v>
      </c>
      <c r="D21" s="98" t="s">
        <v>49</v>
      </c>
      <c r="E21" s="99">
        <v>200</v>
      </c>
      <c r="F21" s="88">
        <v>6.82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6" x14ac:dyDescent="0.3">
      <c r="A22" s="33"/>
      <c r="B22" s="8" t="s">
        <v>17</v>
      </c>
      <c r="C22" s="97" t="s">
        <v>20</v>
      </c>
      <c r="D22" s="98" t="s">
        <v>24</v>
      </c>
      <c r="E22" s="99" t="s">
        <v>36</v>
      </c>
      <c r="F22" s="88">
        <v>2.41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6" x14ac:dyDescent="0.3">
      <c r="A23" s="33"/>
      <c r="B23" s="37" t="s">
        <v>16</v>
      </c>
      <c r="C23" s="60" t="s">
        <v>20</v>
      </c>
      <c r="D23" s="61" t="s">
        <v>21</v>
      </c>
      <c r="E23" s="62" t="s">
        <v>56</v>
      </c>
      <c r="F23" s="75">
        <f>55.37*0.029</f>
        <v>1.6057300000000001</v>
      </c>
      <c r="G23" s="35">
        <f>60*34/30</f>
        <v>68</v>
      </c>
      <c r="H23" s="35">
        <f>1.47*34/30</f>
        <v>1.6659999999999999</v>
      </c>
      <c r="I23" s="35">
        <f>0.3*34/30</f>
        <v>0.33999999999999997</v>
      </c>
      <c r="J23" s="36">
        <f>13.44*34/30</f>
        <v>15.231999999999999</v>
      </c>
    </row>
    <row r="24" spans="1:10" ht="16.2" thickBot="1" x14ac:dyDescent="0.35">
      <c r="A24" s="38"/>
      <c r="B24" s="39"/>
      <c r="C24" s="40"/>
      <c r="D24" s="40"/>
      <c r="E24" s="63"/>
      <c r="F24" s="76">
        <v>125</v>
      </c>
      <c r="G24" s="41">
        <f>SUM(G17:G23)</f>
        <v>850.33</v>
      </c>
      <c r="H24" s="41">
        <f>SUM(H17:H23)</f>
        <v>28.096000000000004</v>
      </c>
      <c r="I24" s="41">
        <f>SUM(I17:I23)</f>
        <v>27.68</v>
      </c>
      <c r="J24" s="42">
        <f>SUM(J17:J23)</f>
        <v>120.952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28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29</v>
      </c>
      <c r="E28" s="18"/>
      <c r="F28" s="18"/>
    </row>
    <row r="29" spans="1:10" s="1" customFormat="1" x14ac:dyDescent="0.3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scale="96" orientation="portrait" r:id="rId1"/>
  <ignoredErrors>
    <ignoredError sqref="F10 F23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2022-09-07T09:38:40Z</cp:lastPrinted>
  <dcterms:created xsi:type="dcterms:W3CDTF">2015-06-05T18:19:34Z</dcterms:created>
  <dcterms:modified xsi:type="dcterms:W3CDTF">2022-09-26T02:01:31Z</dcterms:modified>
</cp:coreProperties>
</file>