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definedNames>
    <definedName name="_xlnm.Print_Area" localSheetId="0">бесплатно!$A$1:$J$47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"/>
  <c r="H25"/>
  <c r="I25"/>
  <c r="J25"/>
  <c r="J35" i="1"/>
  <c r="I35"/>
  <c r="H35"/>
  <c r="F15"/>
  <c r="F21" i="2" l="1"/>
  <c r="F24"/>
  <c r="F23"/>
  <c r="F20"/>
  <c r="F19"/>
  <c r="F39" i="1"/>
  <c r="F44"/>
  <c r="F43"/>
  <c r="F41"/>
  <c r="F38"/>
  <c r="F37"/>
  <c r="F22"/>
  <c r="F21"/>
  <c r="F19"/>
  <c r="F17"/>
  <c r="F16"/>
  <c r="F17" i="2"/>
  <c r="F16"/>
  <c r="F14"/>
  <c r="F13"/>
  <c r="F12"/>
  <c r="F9"/>
  <c r="F6"/>
  <c r="F4"/>
  <c r="F11" s="1"/>
  <c r="F32" i="1"/>
  <c r="F31"/>
  <c r="F28"/>
  <c r="F26"/>
  <c r="F14"/>
  <c r="F11"/>
  <c r="F10"/>
  <c r="F6"/>
  <c r="F4"/>
  <c r="G33" l="1"/>
  <c r="G11"/>
  <c r="J18" i="2" l="1"/>
  <c r="I18"/>
  <c r="H18"/>
  <c r="J45" i="1"/>
  <c r="F36"/>
  <c r="J36"/>
  <c r="I36"/>
  <c r="H36"/>
  <c r="G36"/>
  <c r="G18" i="2" l="1"/>
  <c r="I33" i="1"/>
  <c r="J33"/>
  <c r="J11" i="2"/>
  <c r="G11"/>
  <c r="I11"/>
  <c r="H11"/>
  <c r="H45" i="1"/>
  <c r="G45"/>
  <c r="I45"/>
  <c r="H33"/>
  <c r="H11" l="1"/>
  <c r="G14" l="1"/>
  <c r="J11"/>
  <c r="G23" l="1"/>
  <c r="I11"/>
  <c r="J23"/>
  <c r="I23"/>
  <c r="H23"/>
  <c r="J14"/>
  <c r="I14"/>
  <c r="H14"/>
</calcChain>
</file>

<file path=xl/sharedStrings.xml><?xml version="1.0" encoding="utf-8"?>
<sst xmlns="http://schemas.openxmlformats.org/spreadsheetml/2006/main" count="190" uniqueCount="67">
  <si>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</si>
  <si>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</si>
  <si>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</si>
  <si>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</si>
  <si>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</si>
  <si>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</si>
  <si>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</si>
  <si>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</si>
  <si>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</si>
  <si>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</si>
  <si>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</si>
  <si>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</si>
  <si>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</si>
  <si>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</si>
  <si>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</si>
  <si>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</si>
  <si>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</si>
  <si>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</si>
  <si>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</si>
  <si>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</si>
  <si>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</si>
  <si>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</si>
  <si>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</si>
  <si>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</si>
  <si>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</si>
  <si>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</si>
  <si>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</si>
  <si>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</si>
  <si>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</si>
  <si>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</si>
  <si>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</si>
  <si>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</si>
  <si>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</si>
  <si>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</si>
  <si>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</si>
  <si>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</si>
  <si>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</si>
  <si>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</si>
  <si>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Чай с лимоном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</si>
  <si>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</si>
  <si>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</si>
  <si>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</si>
  <si>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</si>
  <si>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</si>
  <si>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</si>
  <si>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Суп с рыбными консервами</t>
  </si>
  <si>
    <t>90</t>
  </si>
  <si>
    <t>гарнир</t>
  </si>
  <si>
    <t>Каша гречневая рассыпчатая</t>
  </si>
  <si>
    <t>150</t>
  </si>
  <si>
    <t>добавка</t>
  </si>
  <si>
    <t>Соус сметанный</t>
  </si>
  <si>
    <t>Компот их сухофруктов</t>
  </si>
  <si>
    <t>180</t>
  </si>
  <si>
    <t>Котлеты рубленый из птицы</t>
  </si>
  <si>
    <t>Котлеты рубленые из мяса птицы</t>
  </si>
  <si>
    <t>80</t>
  </si>
  <si>
    <t>15</t>
  </si>
  <si>
    <t>МБОУ Элитовская СОШ</t>
  </si>
  <si>
    <t>20</t>
  </si>
  <si>
    <t>40</t>
  </si>
  <si>
    <t xml:space="preserve">Икра морковная </t>
  </si>
  <si>
    <t>140</t>
  </si>
  <si>
    <t>30</t>
  </si>
  <si>
    <t>50</t>
  </si>
  <si>
    <t>130</t>
  </si>
  <si>
    <t>60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</si>
</sst>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3" fillId="0" borderId="18" xfId="0" applyFont="1" applyBorder="1"/>
    <xf numFmtId="0" fontId="8" fillId="0" borderId="18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47"/>
  <sheetViews>
    <sheetView tabSelected="1" topLeftCell="C1" zoomScaleNormal="100" workbookViewId="0">
      <selection activeCell="G8" sqref="G8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9" bestFit="1" customWidth="1"/>
    <col min="6" max="6" width="8.42578125" style="9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10.28515625" style="1" bestFit="1" customWidth="1"/>
    <col min="11" max="16384" width="8.85546875" style="1"/>
  </cols>
  <sheetData>
    <row r="1" spans="1:10" ht="28.9" customHeight="1">
      <c r="A1" s="1" t="s">
        <v>0</v>
      </c>
      <c r="B1" s="129" t="s">
        <v>58</v>
      </c>
      <c r="C1" s="130"/>
      <c r="D1" s="131"/>
      <c r="E1" s="9" t="s">
        <v>27</v>
      </c>
      <c r="F1" s="8"/>
      <c r="H1" s="17">
        <v>9</v>
      </c>
      <c r="I1" s="135">
        <v>44676</v>
      </c>
      <c r="J1" s="135"/>
    </row>
    <row r="2" spans="1:10" ht="15.75" thickBot="1">
      <c r="B2" s="2" t="s">
        <v>26</v>
      </c>
    </row>
    <row r="3" spans="1:10" s="14" customFormat="1" ht="30.75" thickBot="1">
      <c r="A3" s="10" t="s">
        <v>1</v>
      </c>
      <c r="B3" s="11" t="s">
        <v>2</v>
      </c>
      <c r="C3" s="11" t="s">
        <v>19</v>
      </c>
      <c r="D3" s="11" t="s">
        <v>3</v>
      </c>
      <c r="E3" s="34" t="s">
        <v>20</v>
      </c>
      <c r="F3" s="34" t="s">
        <v>4</v>
      </c>
      <c r="G3" s="12" t="s">
        <v>5</v>
      </c>
      <c r="H3" s="11" t="s">
        <v>6</v>
      </c>
      <c r="I3" s="11" t="s">
        <v>7</v>
      </c>
      <c r="J3" s="13" t="s">
        <v>8</v>
      </c>
    </row>
    <row r="4" spans="1:10" ht="15.75">
      <c r="A4" s="3" t="s">
        <v>9</v>
      </c>
      <c r="B4" s="4" t="s">
        <v>10</v>
      </c>
      <c r="C4" s="82">
        <v>77</v>
      </c>
      <c r="D4" s="83" t="s">
        <v>40</v>
      </c>
      <c r="E4" s="84" t="s">
        <v>42</v>
      </c>
      <c r="F4" s="85">
        <f>9.93*250/200</f>
        <v>12.4125</v>
      </c>
      <c r="G4" s="119">
        <v>114.2</v>
      </c>
      <c r="H4" s="119">
        <v>3.4</v>
      </c>
      <c r="I4" s="119">
        <v>3.82</v>
      </c>
      <c r="J4" s="120">
        <v>16.559999999999999</v>
      </c>
    </row>
    <row r="5" spans="1:10" ht="15.75">
      <c r="A5" s="5"/>
      <c r="B5" s="80" t="s">
        <v>11</v>
      </c>
      <c r="C5" s="86">
        <v>30</v>
      </c>
      <c r="D5" s="87" t="s">
        <v>38</v>
      </c>
      <c r="E5" s="88" t="s">
        <v>34</v>
      </c>
      <c r="F5" s="89">
        <v>4.01</v>
      </c>
      <c r="G5" s="121">
        <v>43</v>
      </c>
      <c r="H5" s="121">
        <v>0.06</v>
      </c>
      <c r="I5" s="121">
        <v>0.01</v>
      </c>
      <c r="J5" s="122">
        <v>10.220000000000001</v>
      </c>
    </row>
    <row r="6" spans="1:10" ht="15.75">
      <c r="A6" s="5"/>
      <c r="B6" s="73" t="s">
        <v>33</v>
      </c>
      <c r="C6" s="90">
        <v>6</v>
      </c>
      <c r="D6" s="91" t="s">
        <v>36</v>
      </c>
      <c r="E6" s="92">
        <v>14</v>
      </c>
      <c r="F6" s="93">
        <f>9.72*14/12</f>
        <v>11.340000000000002</v>
      </c>
      <c r="G6" s="121">
        <v>36</v>
      </c>
      <c r="H6" s="121">
        <v>1.36</v>
      </c>
      <c r="I6" s="121">
        <v>2.76</v>
      </c>
      <c r="J6" s="122">
        <v>0.31</v>
      </c>
    </row>
    <row r="7" spans="1:10" ht="15.75">
      <c r="A7" s="5"/>
      <c r="B7" s="75"/>
      <c r="C7" s="90">
        <v>3</v>
      </c>
      <c r="D7" s="91" t="s">
        <v>32</v>
      </c>
      <c r="E7" s="92">
        <v>10</v>
      </c>
      <c r="F7" s="93">
        <v>9.41</v>
      </c>
      <c r="G7" s="121">
        <v>64.7</v>
      </c>
      <c r="H7" s="121">
        <v>0.08</v>
      </c>
      <c r="I7" s="121">
        <v>7.15</v>
      </c>
      <c r="J7" s="122">
        <v>0.12</v>
      </c>
    </row>
    <row r="8" spans="1:10" ht="15.75">
      <c r="A8" s="5"/>
      <c r="B8" s="74"/>
      <c r="C8" s="94">
        <v>38</v>
      </c>
      <c r="D8" s="91" t="s">
        <v>41</v>
      </c>
      <c r="E8" s="92">
        <v>50</v>
      </c>
      <c r="F8" s="93">
        <v>10.08</v>
      </c>
      <c r="G8" s="121">
        <v>63</v>
      </c>
      <c r="H8" s="121">
        <v>5.0999999999999996</v>
      </c>
      <c r="I8" s="121">
        <v>4.5999999999999996</v>
      </c>
      <c r="J8" s="122">
        <v>0.3</v>
      </c>
    </row>
    <row r="9" spans="1:10" ht="15.75">
      <c r="A9" s="5"/>
      <c r="B9" s="23" t="s">
        <v>17</v>
      </c>
      <c r="C9" s="90" t="s">
        <v>21</v>
      </c>
      <c r="D9" s="91" t="s">
        <v>22</v>
      </c>
      <c r="E9" s="92">
        <v>22</v>
      </c>
      <c r="F9" s="93">
        <v>1.37</v>
      </c>
      <c r="G9" s="121">
        <v>40</v>
      </c>
      <c r="H9" s="121">
        <v>0.98</v>
      </c>
      <c r="I9" s="121">
        <v>0.2</v>
      </c>
      <c r="J9" s="122">
        <v>8.9499999999999993</v>
      </c>
    </row>
    <row r="10" spans="1:10" ht="15.75">
      <c r="A10" s="5"/>
      <c r="B10" s="47"/>
      <c r="C10" s="90" t="s">
        <v>21</v>
      </c>
      <c r="D10" s="91" t="s">
        <v>37</v>
      </c>
      <c r="E10" s="92">
        <v>22</v>
      </c>
      <c r="F10" s="93">
        <f>83.75*0.022</f>
        <v>1.8424999999999998</v>
      </c>
      <c r="G10" s="121">
        <v>41.6</v>
      </c>
      <c r="H10" s="121">
        <v>1.6</v>
      </c>
      <c r="I10" s="121">
        <v>0.03</v>
      </c>
      <c r="J10" s="122">
        <v>8.02</v>
      </c>
    </row>
    <row r="11" spans="1:10" ht="16.5" thickBot="1">
      <c r="A11" s="52"/>
      <c r="B11" s="53"/>
      <c r="C11" s="95"/>
      <c r="D11" s="96"/>
      <c r="E11" s="97"/>
      <c r="F11" s="98">
        <f>SUM(F4:F10)</f>
        <v>50.464999999999996</v>
      </c>
      <c r="G11" s="54">
        <f>SUM(G4:G10)</f>
        <v>402.5</v>
      </c>
      <c r="H11" s="54">
        <f>SUM(H4:H10)</f>
        <v>12.58</v>
      </c>
      <c r="I11" s="54">
        <f>SUM(I4:I10)</f>
        <v>18.57</v>
      </c>
      <c r="J11" s="81">
        <f>SUM(J4:J10)</f>
        <v>44.480000000000004</v>
      </c>
    </row>
    <row r="12" spans="1:10" ht="30">
      <c r="A12" s="3" t="s">
        <v>23</v>
      </c>
      <c r="B12" s="4"/>
      <c r="C12" s="99">
        <v>75</v>
      </c>
      <c r="D12" s="100" t="s">
        <v>43</v>
      </c>
      <c r="E12" s="101">
        <v>200</v>
      </c>
      <c r="F12" s="85">
        <v>11.35</v>
      </c>
      <c r="G12" s="123">
        <v>138</v>
      </c>
      <c r="H12" s="123">
        <v>2.74</v>
      </c>
      <c r="I12" s="123">
        <v>3.23</v>
      </c>
      <c r="J12" s="124">
        <v>24.11</v>
      </c>
    </row>
    <row r="13" spans="1:10" ht="15.75">
      <c r="A13" s="5"/>
      <c r="B13" s="76"/>
      <c r="C13" s="102">
        <v>62</v>
      </c>
      <c r="D13" s="103" t="s">
        <v>44</v>
      </c>
      <c r="E13" s="104">
        <v>100</v>
      </c>
      <c r="F13" s="89">
        <v>26.51</v>
      </c>
      <c r="G13" s="125">
        <v>271.83999999999997</v>
      </c>
      <c r="H13" s="125">
        <v>10.49</v>
      </c>
      <c r="I13" s="125">
        <v>11.32</v>
      </c>
      <c r="J13" s="126">
        <v>32</v>
      </c>
    </row>
    <row r="14" spans="1:10" ht="16.5" thickBot="1">
      <c r="A14" s="48"/>
      <c r="B14" s="30"/>
      <c r="C14" s="105"/>
      <c r="D14" s="106"/>
      <c r="E14" s="107"/>
      <c r="F14" s="108">
        <f>SUM(F12:F13)</f>
        <v>37.86</v>
      </c>
      <c r="G14" s="57">
        <f>SUM(G12:G13)</f>
        <v>409.84</v>
      </c>
      <c r="H14" s="57">
        <f>SUM(H12:H13)</f>
        <v>13.23</v>
      </c>
      <c r="I14" s="57">
        <f>SUM(I12:I13)</f>
        <v>14.55</v>
      </c>
      <c r="J14" s="58">
        <f>SUM(J12:J13)</f>
        <v>56.11</v>
      </c>
    </row>
    <row r="15" spans="1:10" ht="15.75">
      <c r="A15" s="3" t="s">
        <v>12</v>
      </c>
      <c r="B15" s="4" t="s">
        <v>13</v>
      </c>
      <c r="C15" s="41">
        <v>59</v>
      </c>
      <c r="D15" s="42" t="s">
        <v>61</v>
      </c>
      <c r="E15" s="35" t="s">
        <v>66</v>
      </c>
      <c r="F15" s="59">
        <f>6.53*60/60</f>
        <v>6.53</v>
      </c>
      <c r="G15" s="123">
        <v>75</v>
      </c>
      <c r="H15" s="123">
        <v>1.26</v>
      </c>
      <c r="I15" s="123">
        <v>4.08</v>
      </c>
      <c r="J15" s="124">
        <v>8.2799999999999994</v>
      </c>
    </row>
    <row r="16" spans="1:10" ht="30">
      <c r="A16" s="5"/>
      <c r="B16" s="6" t="s">
        <v>14</v>
      </c>
      <c r="C16" s="43">
        <v>60</v>
      </c>
      <c r="D16" s="44" t="s">
        <v>45</v>
      </c>
      <c r="E16" s="37" t="s">
        <v>34</v>
      </c>
      <c r="F16" s="56">
        <f>8.41*190/168+17.3*10/32</f>
        <v>14.917559523809524</v>
      </c>
      <c r="G16" s="121">
        <v>110.4</v>
      </c>
      <c r="H16" s="121">
        <v>6.78</v>
      </c>
      <c r="I16" s="121">
        <v>3.06</v>
      </c>
      <c r="J16" s="122">
        <v>11.06</v>
      </c>
    </row>
    <row r="17" spans="1:10" ht="30">
      <c r="A17" s="5"/>
      <c r="B17" s="6" t="s">
        <v>15</v>
      </c>
      <c r="C17" s="43">
        <v>14</v>
      </c>
      <c r="D17" s="44" t="s">
        <v>54</v>
      </c>
      <c r="E17" s="37" t="s">
        <v>46</v>
      </c>
      <c r="F17" s="56">
        <f>35.58*90/90</f>
        <v>35.58</v>
      </c>
      <c r="G17" s="121">
        <v>214.2</v>
      </c>
      <c r="H17" s="121">
        <v>13.62</v>
      </c>
      <c r="I17" s="121">
        <v>12.68</v>
      </c>
      <c r="J17" s="122">
        <v>7.61</v>
      </c>
    </row>
    <row r="18" spans="1:10" ht="30">
      <c r="A18" s="5"/>
      <c r="B18" s="6" t="s">
        <v>47</v>
      </c>
      <c r="C18" s="43">
        <v>24</v>
      </c>
      <c r="D18" s="44" t="s">
        <v>48</v>
      </c>
      <c r="E18" s="37" t="s">
        <v>49</v>
      </c>
      <c r="F18" s="56">
        <v>18.14</v>
      </c>
      <c r="G18" s="121">
        <v>300.94</v>
      </c>
      <c r="H18" s="121">
        <v>6.28</v>
      </c>
      <c r="I18" s="121">
        <v>9.94</v>
      </c>
      <c r="J18" s="122">
        <v>46.69</v>
      </c>
    </row>
    <row r="19" spans="1:10" ht="15.75">
      <c r="A19" s="5"/>
      <c r="B19" s="6" t="s">
        <v>50</v>
      </c>
      <c r="C19" s="43">
        <v>42</v>
      </c>
      <c r="D19" s="44" t="s">
        <v>51</v>
      </c>
      <c r="E19" s="37" t="s">
        <v>59</v>
      </c>
      <c r="F19" s="56">
        <f>3.96*20/20</f>
        <v>3.96</v>
      </c>
      <c r="G19" s="121">
        <v>23.06</v>
      </c>
      <c r="H19" s="121">
        <v>0.31</v>
      </c>
      <c r="I19" s="121">
        <v>2.13</v>
      </c>
      <c r="J19" s="122">
        <v>0.68</v>
      </c>
    </row>
    <row r="20" spans="1:10" ht="15.75">
      <c r="A20" s="5"/>
      <c r="B20" s="6" t="s">
        <v>24</v>
      </c>
      <c r="C20" s="43">
        <v>17</v>
      </c>
      <c r="D20" s="44" t="s">
        <v>52</v>
      </c>
      <c r="E20" s="37">
        <v>200</v>
      </c>
      <c r="F20" s="56">
        <v>5.95</v>
      </c>
      <c r="G20" s="121">
        <v>80</v>
      </c>
      <c r="H20" s="121">
        <v>0.44</v>
      </c>
      <c r="I20" s="121">
        <v>0</v>
      </c>
      <c r="J20" s="122">
        <v>18.899999999999999</v>
      </c>
    </row>
    <row r="21" spans="1:10" ht="15.75">
      <c r="A21" s="5"/>
      <c r="B21" s="6" t="s">
        <v>18</v>
      </c>
      <c r="C21" s="43" t="s">
        <v>21</v>
      </c>
      <c r="D21" s="44" t="s">
        <v>25</v>
      </c>
      <c r="E21" s="37" t="s">
        <v>63</v>
      </c>
      <c r="F21" s="56">
        <f>64.8*0.03</f>
        <v>1.944</v>
      </c>
      <c r="G21" s="121">
        <v>62.4</v>
      </c>
      <c r="H21" s="121">
        <v>2.4</v>
      </c>
      <c r="I21" s="121">
        <v>0.45</v>
      </c>
      <c r="J21" s="122">
        <v>11.37</v>
      </c>
    </row>
    <row r="22" spans="1:10" ht="15.75">
      <c r="A22" s="5"/>
      <c r="B22" s="7" t="s">
        <v>16</v>
      </c>
      <c r="C22" s="45" t="s">
        <v>21</v>
      </c>
      <c r="D22" s="46" t="s">
        <v>22</v>
      </c>
      <c r="E22" s="38" t="s">
        <v>63</v>
      </c>
      <c r="F22" s="61">
        <f>44*0.03</f>
        <v>1.3199999999999998</v>
      </c>
      <c r="G22" s="127">
        <v>60</v>
      </c>
      <c r="H22" s="127">
        <v>1.47</v>
      </c>
      <c r="I22" s="127">
        <v>0.3</v>
      </c>
      <c r="J22" s="128">
        <v>13.44</v>
      </c>
    </row>
    <row r="23" spans="1:10" ht="16.5" thickBot="1">
      <c r="A23" s="29"/>
      <c r="B23" s="30"/>
      <c r="C23" s="31"/>
      <c r="D23" s="31"/>
      <c r="E23" s="40"/>
      <c r="F23" s="62">
        <v>75.72</v>
      </c>
      <c r="G23" s="32">
        <f>SUM(G15:G22)</f>
        <v>925.99999999999989</v>
      </c>
      <c r="H23" s="32">
        <f>SUM(H15:H22)</f>
        <v>32.56</v>
      </c>
      <c r="I23" s="32">
        <f>SUM(I15:I22)</f>
        <v>32.639999999999993</v>
      </c>
      <c r="J23" s="33">
        <f>SUM(J15:J22)</f>
        <v>118.03</v>
      </c>
    </row>
    <row r="24" spans="1:10" ht="16.5" thickBot="1">
      <c r="B24" s="2" t="s">
        <v>28</v>
      </c>
      <c r="E24" s="39"/>
      <c r="F24" s="39"/>
    </row>
    <row r="25" spans="1:10" ht="30.75" thickBot="1">
      <c r="A25" s="10" t="s">
        <v>1</v>
      </c>
      <c r="B25" s="11" t="s">
        <v>2</v>
      </c>
      <c r="C25" s="11" t="s">
        <v>19</v>
      </c>
      <c r="D25" s="11" t="s">
        <v>3</v>
      </c>
      <c r="E25" s="34" t="s">
        <v>20</v>
      </c>
      <c r="F25" s="34" t="s">
        <v>4</v>
      </c>
      <c r="G25" s="12" t="s">
        <v>5</v>
      </c>
      <c r="H25" s="11" t="s">
        <v>6</v>
      </c>
      <c r="I25" s="11" t="s">
        <v>7</v>
      </c>
      <c r="J25" s="13" t="s">
        <v>8</v>
      </c>
    </row>
    <row r="26" spans="1:10" ht="15.75">
      <c r="A26" s="3" t="s">
        <v>9</v>
      </c>
      <c r="B26" s="4" t="s">
        <v>10</v>
      </c>
      <c r="C26" s="82">
        <v>77</v>
      </c>
      <c r="D26" s="83" t="s">
        <v>40</v>
      </c>
      <c r="E26" s="84" t="s">
        <v>42</v>
      </c>
      <c r="F26" s="85">
        <f>9.93*250/200</f>
        <v>12.4125</v>
      </c>
      <c r="G26" s="119">
        <v>142.75</v>
      </c>
      <c r="H26" s="119">
        <v>4.25</v>
      </c>
      <c r="I26" s="119">
        <v>7.78</v>
      </c>
      <c r="J26" s="120">
        <v>20.7</v>
      </c>
    </row>
    <row r="27" spans="1:10" ht="15.75">
      <c r="A27" s="5"/>
      <c r="B27" s="80" t="s">
        <v>11</v>
      </c>
      <c r="C27" s="86">
        <v>30</v>
      </c>
      <c r="D27" s="87" t="s">
        <v>38</v>
      </c>
      <c r="E27" s="88" t="s">
        <v>34</v>
      </c>
      <c r="F27" s="89">
        <v>4.01</v>
      </c>
      <c r="G27" s="121">
        <v>43</v>
      </c>
      <c r="H27" s="121">
        <v>0.06</v>
      </c>
      <c r="I27" s="121">
        <v>0.01</v>
      </c>
      <c r="J27" s="122">
        <v>10.220000000000001</v>
      </c>
    </row>
    <row r="28" spans="1:10" ht="15.75">
      <c r="A28" s="5"/>
      <c r="B28" s="73" t="s">
        <v>33</v>
      </c>
      <c r="C28" s="90">
        <v>6</v>
      </c>
      <c r="D28" s="91" t="s">
        <v>36</v>
      </c>
      <c r="E28" s="92">
        <v>23</v>
      </c>
      <c r="F28" s="93">
        <f>11.96*23/15</f>
        <v>18.338666666666668</v>
      </c>
      <c r="G28" s="121">
        <v>45</v>
      </c>
      <c r="H28" s="121">
        <v>3.07</v>
      </c>
      <c r="I28" s="121">
        <v>3.45</v>
      </c>
      <c r="J28" s="122">
        <v>0.38</v>
      </c>
    </row>
    <row r="29" spans="1:10" ht="15.75">
      <c r="A29" s="5"/>
      <c r="B29" s="75"/>
      <c r="C29" s="90">
        <v>3</v>
      </c>
      <c r="D29" s="91" t="s">
        <v>32</v>
      </c>
      <c r="E29" s="92">
        <v>10</v>
      </c>
      <c r="F29" s="93">
        <v>9.41</v>
      </c>
      <c r="G29" s="121">
        <v>64.7</v>
      </c>
      <c r="H29" s="121">
        <v>0.08</v>
      </c>
      <c r="I29" s="121">
        <v>7.15</v>
      </c>
      <c r="J29" s="122">
        <v>0.12</v>
      </c>
    </row>
    <row r="30" spans="1:10" ht="15.75">
      <c r="A30" s="5"/>
      <c r="B30" s="74"/>
      <c r="C30" s="94">
        <v>38</v>
      </c>
      <c r="D30" s="91" t="s">
        <v>41</v>
      </c>
      <c r="E30" s="92">
        <v>50</v>
      </c>
      <c r="F30" s="93">
        <v>10.08</v>
      </c>
      <c r="G30" s="121">
        <v>63</v>
      </c>
      <c r="H30" s="121">
        <v>5.0999999999999996</v>
      </c>
      <c r="I30" s="121">
        <v>4.5999999999999996</v>
      </c>
      <c r="J30" s="122">
        <v>0.3</v>
      </c>
    </row>
    <row r="31" spans="1:10" ht="15.75">
      <c r="A31" s="5"/>
      <c r="B31" s="23" t="s">
        <v>17</v>
      </c>
      <c r="C31" s="90" t="s">
        <v>21</v>
      </c>
      <c r="D31" s="91" t="s">
        <v>22</v>
      </c>
      <c r="E31" s="92">
        <v>30</v>
      </c>
      <c r="F31" s="93">
        <f>64.8*0.03</f>
        <v>1.944</v>
      </c>
      <c r="G31" s="121">
        <v>60</v>
      </c>
      <c r="H31" s="121">
        <v>1.47</v>
      </c>
      <c r="I31" s="121">
        <v>0.3</v>
      </c>
      <c r="J31" s="122">
        <v>13.44</v>
      </c>
    </row>
    <row r="32" spans="1:10" ht="15.75">
      <c r="A32" s="5"/>
      <c r="B32" s="47"/>
      <c r="C32" s="90" t="s">
        <v>21</v>
      </c>
      <c r="D32" s="91" t="s">
        <v>37</v>
      </c>
      <c r="E32" s="92">
        <v>30</v>
      </c>
      <c r="F32" s="93">
        <f>83.75*0.03</f>
        <v>2.5124999999999997</v>
      </c>
      <c r="G32" s="121">
        <v>62.4</v>
      </c>
      <c r="H32" s="121">
        <v>2.4</v>
      </c>
      <c r="I32" s="121">
        <v>0.05</v>
      </c>
      <c r="J32" s="122">
        <v>12.03</v>
      </c>
    </row>
    <row r="33" spans="1:13" ht="16.5" thickBot="1">
      <c r="A33" s="52"/>
      <c r="B33" s="53"/>
      <c r="C33" s="95"/>
      <c r="D33" s="96"/>
      <c r="E33" s="97"/>
      <c r="F33" s="98">
        <v>58.69</v>
      </c>
      <c r="G33" s="54">
        <f>SUM(G26:G32)</f>
        <v>480.84999999999997</v>
      </c>
      <c r="H33" s="54">
        <f>SUM(H26:H32)</f>
        <v>16.43</v>
      </c>
      <c r="I33" s="54">
        <f>SUM(I26:I32)</f>
        <v>23.340000000000003</v>
      </c>
      <c r="J33" s="81">
        <f>SUM(J26:J32)</f>
        <v>57.190000000000005</v>
      </c>
    </row>
    <row r="34" spans="1:13" ht="30">
      <c r="A34" s="3" t="s">
        <v>23</v>
      </c>
      <c r="B34" s="4"/>
      <c r="C34" s="41">
        <v>75</v>
      </c>
      <c r="D34" s="42" t="s">
        <v>43</v>
      </c>
      <c r="E34" s="36">
        <v>200</v>
      </c>
      <c r="F34" s="59">
        <v>11.35</v>
      </c>
      <c r="G34" s="123">
        <v>138</v>
      </c>
      <c r="H34" s="123">
        <v>2.74</v>
      </c>
      <c r="I34" s="123">
        <v>3.23</v>
      </c>
      <c r="J34" s="124">
        <v>24.11</v>
      </c>
    </row>
    <row r="35" spans="1:13" ht="15.75">
      <c r="A35" s="5"/>
      <c r="B35" s="76"/>
      <c r="C35" s="77">
        <v>62</v>
      </c>
      <c r="D35" s="78" t="s">
        <v>44</v>
      </c>
      <c r="E35" s="79">
        <v>150</v>
      </c>
      <c r="F35" s="66">
        <v>32.659999999999997</v>
      </c>
      <c r="G35" s="125">
        <v>407.78</v>
      </c>
      <c r="H35" s="125">
        <f>10.49*150/100</f>
        <v>15.734999999999999</v>
      </c>
      <c r="I35" s="125">
        <f>11.32*150/100</f>
        <v>16.98</v>
      </c>
      <c r="J35" s="126">
        <f>32*150/100</f>
        <v>48</v>
      </c>
    </row>
    <row r="36" spans="1:13" ht="16.5" thickBot="1">
      <c r="A36" s="48"/>
      <c r="B36" s="30"/>
      <c r="C36" s="49"/>
      <c r="D36" s="50"/>
      <c r="E36" s="51"/>
      <c r="F36" s="60">
        <f>SUM(F34:F35)</f>
        <v>44.01</v>
      </c>
      <c r="G36" s="57">
        <f>SUM(G34:G35)</f>
        <v>545.78</v>
      </c>
      <c r="H36" s="57">
        <f>SUM(H34:H35)</f>
        <v>18.475000000000001</v>
      </c>
      <c r="I36" s="57">
        <f>SUM(I34:I35)</f>
        <v>20.21</v>
      </c>
      <c r="J36" s="58">
        <f>SUM(J34:J35)</f>
        <v>72.11</v>
      </c>
    </row>
    <row r="37" spans="1:13" ht="15.75">
      <c r="A37" s="3" t="s">
        <v>12</v>
      </c>
      <c r="B37" s="4" t="s">
        <v>13</v>
      </c>
      <c r="C37" s="41">
        <v>59</v>
      </c>
      <c r="D37" s="42" t="s">
        <v>61</v>
      </c>
      <c r="E37" s="35" t="s">
        <v>64</v>
      </c>
      <c r="F37" s="59">
        <f>10.75*50/100</f>
        <v>5.375</v>
      </c>
      <c r="G37" s="123">
        <v>125</v>
      </c>
      <c r="H37" s="123">
        <v>2.1</v>
      </c>
      <c r="I37" s="123">
        <v>6.8</v>
      </c>
      <c r="J37" s="124">
        <v>13.8</v>
      </c>
    </row>
    <row r="38" spans="1:13" ht="30">
      <c r="A38" s="5"/>
      <c r="B38" s="6" t="s">
        <v>14</v>
      </c>
      <c r="C38" s="43">
        <v>60</v>
      </c>
      <c r="D38" s="44" t="s">
        <v>45</v>
      </c>
      <c r="E38" s="37" t="s">
        <v>42</v>
      </c>
      <c r="F38" s="56">
        <f>10.83*240/220+21.63*10/40</f>
        <v>17.222045454545455</v>
      </c>
      <c r="G38" s="121">
        <v>138</v>
      </c>
      <c r="H38" s="121">
        <v>8.48</v>
      </c>
      <c r="I38" s="121">
        <v>3.83</v>
      </c>
      <c r="J38" s="122">
        <v>13.82</v>
      </c>
      <c r="M38" s="1" t="s">
        <v>35</v>
      </c>
    </row>
    <row r="39" spans="1:13" ht="30">
      <c r="A39" s="5"/>
      <c r="B39" s="6" t="s">
        <v>15</v>
      </c>
      <c r="C39" s="43">
        <v>14</v>
      </c>
      <c r="D39" s="44" t="s">
        <v>55</v>
      </c>
      <c r="E39" s="37" t="s">
        <v>46</v>
      </c>
      <c r="F39" s="56">
        <f>42.13*100/100</f>
        <v>42.13</v>
      </c>
      <c r="G39" s="121">
        <v>238</v>
      </c>
      <c r="H39" s="121">
        <v>15.13</v>
      </c>
      <c r="I39" s="121">
        <v>14.09</v>
      </c>
      <c r="J39" s="122">
        <v>8.4499999999999993</v>
      </c>
    </row>
    <row r="40" spans="1:13" ht="30">
      <c r="A40" s="5"/>
      <c r="B40" s="6" t="s">
        <v>47</v>
      </c>
      <c r="C40" s="43">
        <v>24</v>
      </c>
      <c r="D40" s="44" t="s">
        <v>48</v>
      </c>
      <c r="E40" s="37" t="s">
        <v>53</v>
      </c>
      <c r="F40" s="56">
        <v>21.9</v>
      </c>
      <c r="G40" s="121">
        <v>361.13</v>
      </c>
      <c r="H40" s="121">
        <v>7.54</v>
      </c>
      <c r="I40" s="121">
        <v>11.93</v>
      </c>
      <c r="J40" s="122">
        <v>56.03</v>
      </c>
    </row>
    <row r="41" spans="1:13" ht="15.75">
      <c r="A41" s="5"/>
      <c r="B41" s="6" t="s">
        <v>50</v>
      </c>
      <c r="C41" s="43">
        <v>42</v>
      </c>
      <c r="D41" s="44" t="s">
        <v>51</v>
      </c>
      <c r="E41" s="37" t="s">
        <v>59</v>
      </c>
      <c r="F41" s="56">
        <f>3.96*20/20</f>
        <v>3.96</v>
      </c>
      <c r="G41" s="121">
        <v>23.06</v>
      </c>
      <c r="H41" s="121">
        <v>0.31</v>
      </c>
      <c r="I41" s="121">
        <v>2.13</v>
      </c>
      <c r="J41" s="122">
        <v>0.68</v>
      </c>
    </row>
    <row r="42" spans="1:13" ht="15.75">
      <c r="A42" s="5"/>
      <c r="B42" s="6" t="s">
        <v>24</v>
      </c>
      <c r="C42" s="43">
        <v>17</v>
      </c>
      <c r="D42" s="44" t="s">
        <v>52</v>
      </c>
      <c r="E42" s="37">
        <v>200</v>
      </c>
      <c r="F42" s="56">
        <v>5.95</v>
      </c>
      <c r="G42" s="121">
        <v>80</v>
      </c>
      <c r="H42" s="121">
        <v>0.44</v>
      </c>
      <c r="I42" s="121">
        <v>0</v>
      </c>
      <c r="J42" s="122">
        <v>18.899999999999999</v>
      </c>
    </row>
    <row r="43" spans="1:13" ht="15.75">
      <c r="A43" s="5"/>
      <c r="B43" s="6" t="s">
        <v>18</v>
      </c>
      <c r="C43" s="43" t="s">
        <v>21</v>
      </c>
      <c r="D43" s="44" t="s">
        <v>25</v>
      </c>
      <c r="E43" s="37" t="s">
        <v>60</v>
      </c>
      <c r="F43" s="56">
        <f>64.8*0.04</f>
        <v>2.5920000000000001</v>
      </c>
      <c r="G43" s="121">
        <v>83.2</v>
      </c>
      <c r="H43" s="121">
        <v>3.2</v>
      </c>
      <c r="I43" s="121">
        <v>0.06</v>
      </c>
      <c r="J43" s="122">
        <v>16.04</v>
      </c>
    </row>
    <row r="44" spans="1:13" ht="15.75">
      <c r="A44" s="5"/>
      <c r="B44" s="7" t="s">
        <v>16</v>
      </c>
      <c r="C44" s="45" t="s">
        <v>21</v>
      </c>
      <c r="D44" s="46" t="s">
        <v>22</v>
      </c>
      <c r="E44" s="38" t="s">
        <v>60</v>
      </c>
      <c r="F44" s="61">
        <f>44*0.04</f>
        <v>1.76</v>
      </c>
      <c r="G44" s="127">
        <v>80</v>
      </c>
      <c r="H44" s="127">
        <v>1.96</v>
      </c>
      <c r="I44" s="127">
        <v>0.4</v>
      </c>
      <c r="J44" s="128">
        <v>17.920000000000002</v>
      </c>
    </row>
    <row r="45" spans="1:13" s="16" customFormat="1" ht="16.5" thickBot="1">
      <c r="A45" s="29"/>
      <c r="B45" s="30"/>
      <c r="C45" s="31"/>
      <c r="D45" s="31"/>
      <c r="E45" s="40"/>
      <c r="F45" s="62">
        <v>88.02</v>
      </c>
      <c r="G45" s="32">
        <f>SUM(G37:G44)</f>
        <v>1128.3899999999999</v>
      </c>
      <c r="H45" s="32">
        <f>SUM(H37:H44)</f>
        <v>39.160000000000004</v>
      </c>
      <c r="I45" s="32">
        <f>SUM(I37:I44)</f>
        <v>39.24</v>
      </c>
      <c r="J45" s="33">
        <f>SUM(J37:J44)</f>
        <v>145.63999999999999</v>
      </c>
    </row>
    <row r="46" spans="1:13">
      <c r="A46" s="15" t="s">
        <v>30</v>
      </c>
    </row>
    <row r="47" spans="1:13">
      <c r="A47" s="15" t="s">
        <v>39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60" orientation="landscape" r:id="rId1"/>
  <ignoredErrors>
    <ignoredError sqref="F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Normal="100" workbookViewId="0">
      <selection activeCell="D7" sqref="D7"/>
    </sheetView>
  </sheetViews>
  <sheetFormatPr defaultColWidth="8.85546875" defaultRowHeight="15"/>
  <cols>
    <col min="1" max="1" width="11.7109375" style="16" bestFit="1" customWidth="1"/>
    <col min="2" max="2" width="11.5703125" style="16" customWidth="1"/>
    <col min="3" max="3" width="7.28515625" style="16" bestFit="1" customWidth="1"/>
    <col min="4" max="4" width="24.7109375" style="16" bestFit="1" customWidth="1"/>
    <col min="5" max="5" width="8.28515625" style="17" bestFit="1" customWidth="1"/>
    <col min="6" max="6" width="7.28515625" style="17" bestFit="1" customWidth="1"/>
    <col min="7" max="7" width="7.7109375" style="16" customWidth="1"/>
    <col min="8" max="8" width="6.85546875" style="16" bestFit="1" customWidth="1"/>
    <col min="9" max="9" width="6.5703125" style="16" customWidth="1"/>
    <col min="10" max="10" width="10.28515625" style="16" bestFit="1" customWidth="1"/>
    <col min="11" max="16384" width="8.85546875" style="16"/>
  </cols>
  <sheetData>
    <row r="1" spans="1:10" ht="28.9" customHeight="1">
      <c r="A1" s="16" t="s">
        <v>0</v>
      </c>
      <c r="B1" s="132" t="s">
        <v>58</v>
      </c>
      <c r="C1" s="133"/>
      <c r="D1" s="134"/>
      <c r="E1" s="17" t="s">
        <v>27</v>
      </c>
      <c r="F1" s="18"/>
      <c r="H1" s="17">
        <v>9</v>
      </c>
      <c r="I1" s="135">
        <v>44676</v>
      </c>
      <c r="J1" s="135"/>
    </row>
    <row r="2" spans="1:10" ht="15.75" thickBot="1">
      <c r="B2" s="19" t="s">
        <v>31</v>
      </c>
    </row>
    <row r="3" spans="1:10" s="20" customFormat="1" ht="30.75" thickBot="1">
      <c r="A3" s="67" t="s">
        <v>1</v>
      </c>
      <c r="B3" s="68" t="s">
        <v>2</v>
      </c>
      <c r="C3" s="68" t="s">
        <v>19</v>
      </c>
      <c r="D3" s="68" t="s">
        <v>3</v>
      </c>
      <c r="E3" s="69" t="s">
        <v>20</v>
      </c>
      <c r="F3" s="69" t="s">
        <v>4</v>
      </c>
      <c r="G3" s="70" t="s">
        <v>5</v>
      </c>
      <c r="H3" s="68" t="s">
        <v>6</v>
      </c>
      <c r="I3" s="68" t="s">
        <v>7</v>
      </c>
      <c r="J3" s="71" t="s">
        <v>8</v>
      </c>
    </row>
    <row r="4" spans="1:10" s="20" customFormat="1" ht="15.75">
      <c r="A4" s="3" t="s">
        <v>9</v>
      </c>
      <c r="B4" s="4" t="s">
        <v>10</v>
      </c>
      <c r="C4" s="82">
        <v>77</v>
      </c>
      <c r="D4" s="83" t="s">
        <v>40</v>
      </c>
      <c r="E4" s="84" t="s">
        <v>42</v>
      </c>
      <c r="F4" s="85">
        <f>13.91*250/200</f>
        <v>17.387499999999999</v>
      </c>
      <c r="G4" s="119">
        <v>114.2</v>
      </c>
      <c r="H4" s="119">
        <v>3.4</v>
      </c>
      <c r="I4" s="119">
        <v>3.82</v>
      </c>
      <c r="J4" s="120">
        <v>16.559999999999999</v>
      </c>
    </row>
    <row r="5" spans="1:10" ht="31.9" customHeight="1">
      <c r="A5" s="5"/>
      <c r="B5" s="80" t="s">
        <v>11</v>
      </c>
      <c r="C5" s="86">
        <v>30</v>
      </c>
      <c r="D5" s="87" t="s">
        <v>38</v>
      </c>
      <c r="E5" s="88" t="s">
        <v>34</v>
      </c>
      <c r="F5" s="89">
        <v>5.61</v>
      </c>
      <c r="G5" s="121">
        <v>43</v>
      </c>
      <c r="H5" s="121">
        <v>0.06</v>
      </c>
      <c r="I5" s="121">
        <v>0.01</v>
      </c>
      <c r="J5" s="122">
        <v>10.220000000000001</v>
      </c>
    </row>
    <row r="6" spans="1:10" ht="15.75">
      <c r="A6" s="5"/>
      <c r="B6" s="73" t="s">
        <v>33</v>
      </c>
      <c r="C6" s="90">
        <v>6</v>
      </c>
      <c r="D6" s="91" t="s">
        <v>36</v>
      </c>
      <c r="E6" s="92">
        <v>17</v>
      </c>
      <c r="F6" s="93">
        <f>13.6*17/15</f>
        <v>15.413333333333332</v>
      </c>
      <c r="G6" s="121">
        <v>36</v>
      </c>
      <c r="H6" s="121">
        <v>1.36</v>
      </c>
      <c r="I6" s="121">
        <v>2.76</v>
      </c>
      <c r="J6" s="122">
        <v>0.31</v>
      </c>
    </row>
    <row r="7" spans="1:10" ht="15.75">
      <c r="A7" s="5"/>
      <c r="B7" s="75"/>
      <c r="C7" s="90">
        <v>3</v>
      </c>
      <c r="D7" s="91" t="s">
        <v>32</v>
      </c>
      <c r="E7" s="92">
        <v>10</v>
      </c>
      <c r="F7" s="93">
        <v>13.17</v>
      </c>
      <c r="G7" s="121">
        <v>64.7</v>
      </c>
      <c r="H7" s="121">
        <v>0.08</v>
      </c>
      <c r="I7" s="121">
        <v>7.15</v>
      </c>
      <c r="J7" s="122">
        <v>0.12</v>
      </c>
    </row>
    <row r="8" spans="1:10" ht="15.75">
      <c r="A8" s="5"/>
      <c r="B8" s="74"/>
      <c r="C8" s="94">
        <v>38</v>
      </c>
      <c r="D8" s="91" t="s">
        <v>41</v>
      </c>
      <c r="E8" s="92">
        <v>50</v>
      </c>
      <c r="F8" s="93">
        <v>14.11</v>
      </c>
      <c r="G8" s="121">
        <v>63</v>
      </c>
      <c r="H8" s="121">
        <v>5.0999999999999996</v>
      </c>
      <c r="I8" s="121">
        <v>4.5999999999999996</v>
      </c>
      <c r="J8" s="122">
        <v>0.3</v>
      </c>
    </row>
    <row r="9" spans="1:10" ht="15.75">
      <c r="A9" s="5"/>
      <c r="B9" s="23" t="s">
        <v>17</v>
      </c>
      <c r="C9" s="90" t="s">
        <v>21</v>
      </c>
      <c r="D9" s="91" t="s">
        <v>22</v>
      </c>
      <c r="E9" s="92">
        <v>24</v>
      </c>
      <c r="F9" s="93">
        <f>77.76*0.024</f>
        <v>1.8662400000000001</v>
      </c>
      <c r="G9" s="121">
        <v>40</v>
      </c>
      <c r="H9" s="121">
        <v>0.98</v>
      </c>
      <c r="I9" s="121">
        <v>0.2</v>
      </c>
      <c r="J9" s="122">
        <v>8.9499999999999993</v>
      </c>
    </row>
    <row r="10" spans="1:10" ht="15.75">
      <c r="A10" s="5"/>
      <c r="B10" s="47"/>
      <c r="C10" s="90" t="s">
        <v>21</v>
      </c>
      <c r="D10" s="91" t="s">
        <v>37</v>
      </c>
      <c r="E10" s="92">
        <v>25</v>
      </c>
      <c r="F10" s="93">
        <v>2.44</v>
      </c>
      <c r="G10" s="121">
        <v>41.6</v>
      </c>
      <c r="H10" s="121">
        <v>1.6</v>
      </c>
      <c r="I10" s="121">
        <v>0.03</v>
      </c>
      <c r="J10" s="122">
        <v>8.02</v>
      </c>
    </row>
    <row r="11" spans="1:10" ht="16.5" thickBot="1">
      <c r="A11" s="52"/>
      <c r="B11" s="53"/>
      <c r="C11" s="95"/>
      <c r="D11" s="96"/>
      <c r="E11" s="97"/>
      <c r="F11" s="98">
        <f>SUM(F4:F10)</f>
        <v>69.997073333333333</v>
      </c>
      <c r="G11" s="54">
        <f>SUM(G4:G10)</f>
        <v>402.5</v>
      </c>
      <c r="H11" s="54">
        <f>SUM(H4:H10)</f>
        <v>12.58</v>
      </c>
      <c r="I11" s="54">
        <f>SUM(I4:I10)</f>
        <v>18.57</v>
      </c>
      <c r="J11" s="81">
        <f>SUM(J4:J10)</f>
        <v>44.480000000000004</v>
      </c>
    </row>
    <row r="12" spans="1:10" ht="30">
      <c r="A12" s="22"/>
      <c r="B12" s="6" t="s">
        <v>15</v>
      </c>
      <c r="C12" s="109">
        <v>14</v>
      </c>
      <c r="D12" s="110" t="s">
        <v>55</v>
      </c>
      <c r="E12" s="111" t="s">
        <v>56</v>
      </c>
      <c r="F12" s="93">
        <f>49.81*80/90</f>
        <v>44.275555555555556</v>
      </c>
      <c r="G12" s="121">
        <v>214.2</v>
      </c>
      <c r="H12" s="121">
        <v>13.62</v>
      </c>
      <c r="I12" s="121">
        <v>12.68</v>
      </c>
      <c r="J12" s="122">
        <v>7.61</v>
      </c>
    </row>
    <row r="13" spans="1:10" ht="30">
      <c r="A13" s="22"/>
      <c r="B13" s="6" t="s">
        <v>47</v>
      </c>
      <c r="C13" s="109">
        <v>24</v>
      </c>
      <c r="D13" s="110" t="s">
        <v>48</v>
      </c>
      <c r="E13" s="111" t="s">
        <v>62</v>
      </c>
      <c r="F13" s="93">
        <f>25.39*140/150</f>
        <v>23.697333333333333</v>
      </c>
      <c r="G13" s="121">
        <v>300.94</v>
      </c>
      <c r="H13" s="121">
        <v>6.28</v>
      </c>
      <c r="I13" s="121">
        <v>9.94</v>
      </c>
      <c r="J13" s="122">
        <v>46.69</v>
      </c>
    </row>
    <row r="14" spans="1:10" ht="15.75">
      <c r="A14" s="22"/>
      <c r="B14" s="6" t="s">
        <v>50</v>
      </c>
      <c r="C14" s="109">
        <v>42</v>
      </c>
      <c r="D14" s="110" t="s">
        <v>51</v>
      </c>
      <c r="E14" s="111" t="s">
        <v>57</v>
      </c>
      <c r="F14" s="93">
        <f>5.54*15/20</f>
        <v>4.1549999999999994</v>
      </c>
      <c r="G14" s="121">
        <v>23.06</v>
      </c>
      <c r="H14" s="121">
        <v>0.31</v>
      </c>
      <c r="I14" s="121">
        <v>2.13</v>
      </c>
      <c r="J14" s="122">
        <v>0.68</v>
      </c>
    </row>
    <row r="15" spans="1:10" ht="15.75">
      <c r="A15" s="22"/>
      <c r="B15" s="6" t="s">
        <v>24</v>
      </c>
      <c r="C15" s="86">
        <v>30</v>
      </c>
      <c r="D15" s="87" t="s">
        <v>38</v>
      </c>
      <c r="E15" s="88" t="s">
        <v>34</v>
      </c>
      <c r="F15" s="89">
        <v>5.61</v>
      </c>
      <c r="G15" s="121">
        <v>43</v>
      </c>
      <c r="H15" s="121">
        <v>0.06</v>
      </c>
      <c r="I15" s="121">
        <v>0.01</v>
      </c>
      <c r="J15" s="122">
        <v>10.220000000000001</v>
      </c>
    </row>
    <row r="16" spans="1:10" ht="15.75">
      <c r="A16" s="22"/>
      <c r="B16" s="6" t="s">
        <v>18</v>
      </c>
      <c r="C16" s="109" t="s">
        <v>21</v>
      </c>
      <c r="D16" s="110" t="s">
        <v>25</v>
      </c>
      <c r="E16" s="111" t="s">
        <v>59</v>
      </c>
      <c r="F16" s="93">
        <f>77.76*0.02</f>
        <v>1.5552000000000001</v>
      </c>
      <c r="G16" s="121">
        <v>41.6</v>
      </c>
      <c r="H16" s="121">
        <v>1.6</v>
      </c>
      <c r="I16" s="121">
        <v>0.03</v>
      </c>
      <c r="J16" s="122">
        <v>8.02</v>
      </c>
    </row>
    <row r="17" spans="1:10" ht="15.75">
      <c r="A17" s="22"/>
      <c r="B17" s="7" t="s">
        <v>16</v>
      </c>
      <c r="C17" s="112" t="s">
        <v>21</v>
      </c>
      <c r="D17" s="113" t="s">
        <v>22</v>
      </c>
      <c r="E17" s="114" t="s">
        <v>59</v>
      </c>
      <c r="F17" s="115">
        <f>52.8*0.02</f>
        <v>1.056</v>
      </c>
      <c r="G17" s="121">
        <v>40</v>
      </c>
      <c r="H17" s="121">
        <v>0.98</v>
      </c>
      <c r="I17" s="121">
        <v>0.2</v>
      </c>
      <c r="J17" s="122">
        <v>8.9499999999999993</v>
      </c>
    </row>
    <row r="18" spans="1:10" ht="16.5" thickBot="1">
      <c r="A18" s="24"/>
      <c r="B18" s="25"/>
      <c r="C18" s="116"/>
      <c r="D18" s="116"/>
      <c r="E18" s="117"/>
      <c r="F18" s="118">
        <v>80</v>
      </c>
      <c r="G18" s="27">
        <f>SUM(G12:G17)</f>
        <v>662.8</v>
      </c>
      <c r="H18" s="27">
        <f>SUM(H12:H17)</f>
        <v>22.849999999999998</v>
      </c>
      <c r="I18" s="27">
        <f>SUM(I12:I17)</f>
        <v>24.99</v>
      </c>
      <c r="J18" s="28">
        <f>SUM(J12:J17)</f>
        <v>82.17</v>
      </c>
    </row>
    <row r="19" spans="1:10" ht="30">
      <c r="A19" s="21"/>
      <c r="B19" s="6" t="s">
        <v>14</v>
      </c>
      <c r="C19" s="43">
        <v>60</v>
      </c>
      <c r="D19" s="44" t="s">
        <v>45</v>
      </c>
      <c r="E19" s="37" t="s">
        <v>34</v>
      </c>
      <c r="F19" s="56">
        <f>11.77*190/168+24.22*10/32</f>
        <v>20.880059523809521</v>
      </c>
      <c r="G19" s="121">
        <v>138</v>
      </c>
      <c r="H19" s="121">
        <v>2.74</v>
      </c>
      <c r="I19" s="121">
        <v>2.23</v>
      </c>
      <c r="J19" s="122">
        <v>24.11</v>
      </c>
    </row>
    <row r="20" spans="1:10" ht="30">
      <c r="A20" s="22"/>
      <c r="B20" s="6" t="s">
        <v>15</v>
      </c>
      <c r="C20" s="43">
        <v>14</v>
      </c>
      <c r="D20" s="44" t="s">
        <v>54</v>
      </c>
      <c r="E20" s="37" t="s">
        <v>56</v>
      </c>
      <c r="F20" s="56">
        <f>49.81*80/90</f>
        <v>44.275555555555556</v>
      </c>
      <c r="G20" s="121">
        <v>214.2</v>
      </c>
      <c r="H20" s="121">
        <v>13.62</v>
      </c>
      <c r="I20" s="121">
        <v>12.68</v>
      </c>
      <c r="J20" s="122">
        <v>7.61</v>
      </c>
    </row>
    <row r="21" spans="1:10" ht="30">
      <c r="A21" s="22"/>
      <c r="B21" s="6" t="s">
        <v>47</v>
      </c>
      <c r="C21" s="43">
        <v>24</v>
      </c>
      <c r="D21" s="44" t="s">
        <v>48</v>
      </c>
      <c r="E21" s="37" t="s">
        <v>65</v>
      </c>
      <c r="F21" s="56">
        <f>25.39*130/150</f>
        <v>22.004666666666669</v>
      </c>
      <c r="G21" s="121">
        <v>300.94</v>
      </c>
      <c r="H21" s="121">
        <v>6.28</v>
      </c>
      <c r="I21" s="121">
        <v>9.94</v>
      </c>
      <c r="J21" s="122">
        <v>46.69</v>
      </c>
    </row>
    <row r="22" spans="1:10" ht="15.75">
      <c r="A22" s="22"/>
      <c r="B22" s="6" t="s">
        <v>24</v>
      </c>
      <c r="C22" s="63">
        <v>30</v>
      </c>
      <c r="D22" s="64" t="s">
        <v>38</v>
      </c>
      <c r="E22" s="65" t="s">
        <v>34</v>
      </c>
      <c r="F22" s="66">
        <v>5.61</v>
      </c>
      <c r="G22" s="121">
        <v>43</v>
      </c>
      <c r="H22" s="121">
        <v>0.06</v>
      </c>
      <c r="I22" s="121">
        <v>0.01</v>
      </c>
      <c r="J22" s="122">
        <v>10.220000000000001</v>
      </c>
    </row>
    <row r="23" spans="1:10" ht="15.75">
      <c r="A23" s="22"/>
      <c r="B23" s="6" t="s">
        <v>18</v>
      </c>
      <c r="C23" s="43" t="s">
        <v>21</v>
      </c>
      <c r="D23" s="44" t="s">
        <v>25</v>
      </c>
      <c r="E23" s="37" t="s">
        <v>59</v>
      </c>
      <c r="F23" s="56">
        <f>77.76*0.02</f>
        <v>1.5552000000000001</v>
      </c>
      <c r="G23" s="121">
        <v>41.6</v>
      </c>
      <c r="H23" s="121">
        <v>1.6</v>
      </c>
      <c r="I23" s="121">
        <v>0.03</v>
      </c>
      <c r="J23" s="122">
        <v>8.02</v>
      </c>
    </row>
    <row r="24" spans="1:10" ht="15.75">
      <c r="A24" s="22"/>
      <c r="B24" s="7" t="s">
        <v>16</v>
      </c>
      <c r="C24" s="45" t="s">
        <v>21</v>
      </c>
      <c r="D24" s="46" t="s">
        <v>22</v>
      </c>
      <c r="E24" s="38" t="s">
        <v>59</v>
      </c>
      <c r="F24" s="61">
        <f>52.8*0.02</f>
        <v>1.056</v>
      </c>
      <c r="G24" s="121">
        <v>40</v>
      </c>
      <c r="H24" s="121">
        <v>0.98</v>
      </c>
      <c r="I24" s="121">
        <v>0.2</v>
      </c>
      <c r="J24" s="122">
        <v>8.9499999999999993</v>
      </c>
    </row>
    <row r="25" spans="1:10" ht="16.5" thickBot="1">
      <c r="A25" s="24"/>
      <c r="B25" s="25"/>
      <c r="C25" s="26"/>
      <c r="D25" s="26"/>
      <c r="E25" s="55"/>
      <c r="F25" s="72">
        <v>95</v>
      </c>
      <c r="G25" s="27">
        <f>SUM(G19:G24)</f>
        <v>777.74</v>
      </c>
      <c r="H25" s="27">
        <f>SUM(H19:H24)</f>
        <v>25.28</v>
      </c>
      <c r="I25" s="27">
        <f>SUM(I19:I24)</f>
        <v>25.090000000000003</v>
      </c>
      <c r="J25" s="28">
        <f>SUM(J19:J24)</f>
        <v>105.6</v>
      </c>
    </row>
    <row r="26" spans="1:10" s="1" customFormat="1">
      <c r="E26" s="9"/>
      <c r="F26" s="9"/>
    </row>
    <row r="27" spans="1:10" s="1" customFormat="1">
      <c r="A27" s="15" t="s">
        <v>29</v>
      </c>
      <c r="E27" s="9"/>
      <c r="F27" s="9"/>
    </row>
    <row r="28" spans="1:10" s="1" customFormat="1">
      <c r="E28" s="9"/>
      <c r="F28" s="9"/>
    </row>
    <row r="29" spans="1:10" s="1" customFormat="1">
      <c r="A29" s="15" t="s">
        <v>30</v>
      </c>
      <c r="E29" s="9"/>
      <c r="F29" s="9"/>
    </row>
    <row r="30" spans="1:10" s="1" customFormat="1">
      <c r="E30" s="9"/>
      <c r="F30" s="9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2022-04-22T03:43:35Z</cp:lastPrinted>
  <dcterms:created xsi:type="dcterms:W3CDTF">2015-06-05T18:19:34Z</dcterms:created>
  <dcterms:modified xsi:type="dcterms:W3CDTF">2022-04-22T03:43:54Z</dcterms:modified>
</cp:coreProperties>
</file>