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 activeTab="1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45621"/>
</workbook>
</file>

<file path=xl/calcChain.xml><?xml version="1.0" encoding="utf-8"?>
<calcChain xmlns="http://schemas.openxmlformats.org/spreadsheetml/2006/main">
  <c r="J24" i="2"/>
  <c r="J23"/>
  <c r="I24"/>
  <c r="I23"/>
  <c r="H24"/>
  <c r="H23"/>
  <c r="G24"/>
  <c r="G23"/>
  <c r="J21"/>
  <c r="I21"/>
  <c r="H21"/>
  <c r="G21"/>
  <c r="J20"/>
  <c r="I20"/>
  <c r="H20"/>
  <c r="G20"/>
  <c r="F24"/>
  <c r="F21"/>
  <c r="F20"/>
  <c r="J17"/>
  <c r="I17"/>
  <c r="H17"/>
  <c r="G17"/>
  <c r="J16"/>
  <c r="I16"/>
  <c r="H16"/>
  <c r="G16"/>
  <c r="F17"/>
  <c r="F16"/>
  <c r="J14"/>
  <c r="I14"/>
  <c r="H14"/>
  <c r="G14"/>
  <c r="F14"/>
  <c r="J12"/>
  <c r="I12"/>
  <c r="H12"/>
  <c r="G12"/>
  <c r="J10"/>
  <c r="J9"/>
  <c r="I10"/>
  <c r="I9"/>
  <c r="H10"/>
  <c r="H9"/>
  <c r="G10"/>
  <c r="G9"/>
  <c r="F10"/>
  <c r="F7"/>
  <c r="F6"/>
  <c r="F4"/>
  <c r="J7"/>
  <c r="I7"/>
  <c r="H7"/>
  <c r="G7"/>
  <c r="J6"/>
  <c r="J11" s="1"/>
  <c r="I6"/>
  <c r="H6"/>
  <c r="G6"/>
  <c r="G11" s="1"/>
  <c r="J44" i="1"/>
  <c r="I44"/>
  <c r="H44"/>
  <c r="G44"/>
  <c r="J43"/>
  <c r="I43"/>
  <c r="H43"/>
  <c r="G43"/>
  <c r="J39"/>
  <c r="I39"/>
  <c r="H39"/>
  <c r="G39"/>
  <c r="J37"/>
  <c r="I37"/>
  <c r="H37"/>
  <c r="G37"/>
  <c r="J15"/>
  <c r="I15"/>
  <c r="H15"/>
  <c r="G15"/>
  <c r="F37"/>
  <c r="F43"/>
  <c r="F39"/>
  <c r="J45"/>
  <c r="F36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G33" s="1"/>
  <c r="F31"/>
  <c r="F32"/>
  <c r="F28"/>
  <c r="J29"/>
  <c r="J33" s="1"/>
  <c r="I29"/>
  <c r="H29"/>
  <c r="G29"/>
  <c r="F29"/>
  <c r="I33"/>
  <c r="F26"/>
  <c r="J22"/>
  <c r="J21"/>
  <c r="I22"/>
  <c r="I21"/>
  <c r="H22"/>
  <c r="H21"/>
  <c r="G22"/>
  <c r="G21"/>
  <c r="J17"/>
  <c r="I17"/>
  <c r="H17"/>
  <c r="G17"/>
  <c r="F15"/>
  <c r="F17"/>
  <c r="F22"/>
  <c r="F21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F10"/>
  <c r="F6"/>
  <c r="F7"/>
  <c r="F4"/>
  <c r="F11" i="2" l="1"/>
  <c r="I11"/>
  <c r="H11"/>
  <c r="H45" i="1"/>
  <c r="G45"/>
  <c r="I45"/>
  <c r="F45"/>
  <c r="F33"/>
  <c r="F11"/>
  <c r="H33"/>
  <c r="F25" i="2"/>
  <c r="F18"/>
  <c r="F14" i="1"/>
  <c r="F23" l="1"/>
  <c r="J25" i="2" l="1"/>
  <c r="H11" i="1"/>
  <c r="G11"/>
  <c r="G25" i="2" l="1"/>
  <c r="I25"/>
  <c r="H25"/>
  <c r="G14" i="1" l="1"/>
  <c r="J11"/>
  <c r="G23" l="1"/>
  <c r="I11"/>
  <c r="J23"/>
  <c r="I23"/>
  <c r="H23"/>
  <c r="J14"/>
  <c r="I14"/>
  <c r="H14"/>
  <c r="H18" i="2" l="1"/>
  <c r="I18"/>
  <c r="J18"/>
  <c r="G18"/>
</calcChain>
</file>

<file path=xl/sharedStrings.xml><?xml version="1.0" encoding="utf-8"?>
<sst xmlns="http://schemas.openxmlformats.org/spreadsheetml/2006/main" count="192" uniqueCount="70">
  <si>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</si>
  <si>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</si>
  <si>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</si>
  <si>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</si>
  <si>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</si>
  <si>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</si>
  <si>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</si>
  <si>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</si>
  <si>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</si>
  <si>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</si>
  <si>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</si>
  <si>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</si>
  <si>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</si>
  <si>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</si>
  <si>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</si>
  <si>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</si>
  <si>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</si>
  <si>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</si>
  <si>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</si>
  <si>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</si>
  <si>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</si>
  <si>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</si>
  <si>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</si>
  <si>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</si>
  <si>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</si>
  <si>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</si>
  <si>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</si>
  <si>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</si>
  <si>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</si>
  <si>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</si>
  <si>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</si>
  <si>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</si>
  <si>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</si>
  <si>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</si>
  <si>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</si>
  <si>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</si>
  <si>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</si>
  <si>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</si>
  <si>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</si>
  <si>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</si>
  <si>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</si>
  <si>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39</t>
  </si>
  <si>
    <t>30</t>
  </si>
  <si>
    <t>25</t>
  </si>
  <si>
    <t>40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</si>
  <si>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</si>
  <si>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</si>
  <si>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</si>
  <si>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</si>
  <si>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</si>
  <si>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</si>
  <si>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Икра свекольная</t>
  </si>
  <si>
    <t>Суп с рыбными консервами</t>
  </si>
  <si>
    <t>Котлета из мяса птицы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</si>
  <si>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</si>
  <si>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</si>
  <si>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</si>
  <si>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</si>
  <si>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</si>
  <si>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</si>
  <si>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20</t>
  </si>
  <si>
    <t>Компот их сухофруктов</t>
  </si>
  <si>
    <t>80</t>
  </si>
  <si>
    <t>180</t>
  </si>
  <si>
    <t>70</t>
  </si>
  <si>
    <t>41</t>
  </si>
  <si>
    <t>34</t>
  </si>
  <si>
    <t>33</t>
  </si>
  <si>
    <t>120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</si>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</sst>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4" t="s">
        <v>69</v>
      </c>
      <c r="C1" s="105"/>
      <c r="D1" s="106"/>
      <c r="E1" s="17" t="s">
        <v>28</v>
      </c>
      <c r="F1" s="16"/>
      <c r="H1" s="1" t="s">
        <v>1</v>
      </c>
      <c r="I1" s="15" t="s">
        <v>30</v>
      </c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>
      <c r="A4" s="3" t="s">
        <v>10</v>
      </c>
      <c r="B4" s="4" t="s">
        <v>11</v>
      </c>
      <c r="C4" s="52">
        <v>77</v>
      </c>
      <c r="D4" s="53" t="s">
        <v>46</v>
      </c>
      <c r="E4" s="45" t="s">
        <v>48</v>
      </c>
      <c r="F4" s="77">
        <f>8.55*250/200</f>
        <v>10.6875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15.75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3.31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3" t="s">
        <v>35</v>
      </c>
      <c r="C6" s="54">
        <v>6</v>
      </c>
      <c r="D6" s="55" t="s">
        <v>38</v>
      </c>
      <c r="E6" s="46">
        <v>23</v>
      </c>
      <c r="F6" s="74">
        <f>7.56*23/12</f>
        <v>14.49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5"/>
      <c r="C7" s="54">
        <v>3</v>
      </c>
      <c r="D7" s="55" t="s">
        <v>34</v>
      </c>
      <c r="E7" s="46">
        <v>15</v>
      </c>
      <c r="F7" s="74">
        <f>7.04*1.5</f>
        <v>10.56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4"/>
      <c r="C8" s="82">
        <v>38</v>
      </c>
      <c r="D8" s="55" t="s">
        <v>47</v>
      </c>
      <c r="E8" s="46">
        <v>50</v>
      </c>
      <c r="F8" s="74">
        <v>5.4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31</v>
      </c>
      <c r="F9" s="74">
        <v>1.39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2"/>
      <c r="C10" s="54" t="s">
        <v>22</v>
      </c>
      <c r="D10" s="55" t="s">
        <v>39</v>
      </c>
      <c r="E10" s="46">
        <v>32</v>
      </c>
      <c r="F10" s="74">
        <f>86.25*0.032</f>
        <v>2.7600000000000002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7"/>
      <c r="B11" s="68"/>
      <c r="C11" s="69"/>
      <c r="D11" s="70"/>
      <c r="E11" s="71"/>
      <c r="F11" s="78">
        <f>SUM(F4:F10)</f>
        <v>48.597499999999997</v>
      </c>
      <c r="G11" s="72">
        <f>SUM(G4:G10)</f>
        <v>514.80999999999995</v>
      </c>
      <c r="H11" s="72">
        <f>SUM(H4:H10)</f>
        <v>15.365666666666666</v>
      </c>
      <c r="I11" s="72">
        <f>SUM(I4:I10)</f>
        <v>24.802999999999997</v>
      </c>
      <c r="J11" s="101">
        <f>SUM(J4:J10)</f>
        <v>54.558666666666667</v>
      </c>
    </row>
    <row r="12" spans="1:10" ht="30">
      <c r="A12" s="3" t="s">
        <v>24</v>
      </c>
      <c r="B12" s="4"/>
      <c r="C12" s="56">
        <v>75</v>
      </c>
      <c r="D12" s="57" t="s">
        <v>49</v>
      </c>
      <c r="E12" s="47">
        <v>200</v>
      </c>
      <c r="F12" s="77">
        <v>7.81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6"/>
      <c r="C13" s="97">
        <v>62</v>
      </c>
      <c r="D13" s="98" t="s">
        <v>50</v>
      </c>
      <c r="E13" s="99">
        <v>150</v>
      </c>
      <c r="F13" s="86">
        <v>28.63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8">
        <f>32*150/100</f>
        <v>48</v>
      </c>
    </row>
    <row r="14" spans="1:10" ht="16.5" thickBot="1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545.76</v>
      </c>
      <c r="H14" s="75">
        <f>SUM(H12:H13)</f>
        <v>18.475000000000001</v>
      </c>
      <c r="I14" s="75">
        <f>SUM(I12:I13)</f>
        <v>20.21</v>
      </c>
      <c r="J14" s="76">
        <f>SUM(J12:J13)</f>
        <v>72.11</v>
      </c>
    </row>
    <row r="15" spans="1:10" ht="15.75">
      <c r="A15" s="3" t="s">
        <v>13</v>
      </c>
      <c r="B15" s="4" t="s">
        <v>14</v>
      </c>
      <c r="C15" s="56">
        <v>59</v>
      </c>
      <c r="D15" s="57" t="s">
        <v>51</v>
      </c>
      <c r="E15" s="45" t="s">
        <v>42</v>
      </c>
      <c r="F15" s="77">
        <f>3.99*30/60</f>
        <v>1.9950000000000001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15</v>
      </c>
      <c r="C16" s="58">
        <v>60</v>
      </c>
      <c r="D16" s="59" t="s">
        <v>52</v>
      </c>
      <c r="E16" s="48" t="s">
        <v>36</v>
      </c>
      <c r="F16" s="74">
        <v>18.3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>
      <c r="A17" s="7"/>
      <c r="B17" s="8" t="s">
        <v>16</v>
      </c>
      <c r="C17" s="58">
        <v>14</v>
      </c>
      <c r="D17" s="59" t="s">
        <v>53</v>
      </c>
      <c r="E17" s="48" t="s">
        <v>62</v>
      </c>
      <c r="F17" s="74">
        <f>32.18*80/90</f>
        <v>28.604444444444447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55</v>
      </c>
      <c r="C18" s="58">
        <v>24</v>
      </c>
      <c r="D18" s="59" t="s">
        <v>56</v>
      </c>
      <c r="E18" s="48" t="s">
        <v>57</v>
      </c>
      <c r="F18" s="74">
        <v>13.9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58</v>
      </c>
      <c r="C19" s="58">
        <v>42</v>
      </c>
      <c r="D19" s="59" t="s">
        <v>59</v>
      </c>
      <c r="E19" s="48" t="s">
        <v>60</v>
      </c>
      <c r="F19" s="74">
        <v>3.09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25</v>
      </c>
      <c r="C20" s="58">
        <v>17</v>
      </c>
      <c r="D20" s="59" t="s">
        <v>61</v>
      </c>
      <c r="E20" s="48">
        <v>200</v>
      </c>
      <c r="F20" s="74">
        <v>3.9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19</v>
      </c>
      <c r="C21" s="58" t="s">
        <v>22</v>
      </c>
      <c r="D21" s="59" t="s">
        <v>26</v>
      </c>
      <c r="E21" s="48" t="s">
        <v>42</v>
      </c>
      <c r="F21" s="74">
        <f>58.5*0.03</f>
        <v>1.7549999999999999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17</v>
      </c>
      <c r="C22" s="60" t="s">
        <v>22</v>
      </c>
      <c r="D22" s="61" t="s">
        <v>23</v>
      </c>
      <c r="E22" s="49" t="s">
        <v>42</v>
      </c>
      <c r="F22" s="80">
        <f>45.14*0.03</f>
        <v>1.3542000000000001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9"/>
      <c r="B23" s="40"/>
      <c r="C23" s="41"/>
      <c r="D23" s="41"/>
      <c r="E23" s="51"/>
      <c r="F23" s="81">
        <f>SUM(F15:F22)</f>
        <v>72.898644444444457</v>
      </c>
      <c r="G23" s="42">
        <f>SUM(G15:G22)</f>
        <v>864.69999999999993</v>
      </c>
      <c r="H23" s="42">
        <f>SUM(H15:H22)</f>
        <v>30.416666666666664</v>
      </c>
      <c r="I23" s="42">
        <f>SUM(I15:I22)</f>
        <v>29.191111111111109</v>
      </c>
      <c r="J23" s="43">
        <f>SUM(J15:J22)</f>
        <v>113.04444444444445</v>
      </c>
    </row>
    <row r="24" spans="1:10" ht="16.5" thickBot="1">
      <c r="B24" s="2" t="s">
        <v>29</v>
      </c>
      <c r="E24" s="50"/>
      <c r="F24" s="50"/>
    </row>
    <row r="25" spans="1:10" ht="30.75" thickBot="1">
      <c r="A25" s="18" t="s">
        <v>2</v>
      </c>
      <c r="B25" s="19" t="s">
        <v>3</v>
      </c>
      <c r="C25" s="19" t="s">
        <v>20</v>
      </c>
      <c r="D25" s="19" t="s">
        <v>4</v>
      </c>
      <c r="E25" s="44" t="s">
        <v>21</v>
      </c>
      <c r="F25" s="44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15.75">
      <c r="A26" s="3" t="s">
        <v>10</v>
      </c>
      <c r="B26" s="4" t="s">
        <v>11</v>
      </c>
      <c r="C26" s="52">
        <v>77</v>
      </c>
      <c r="D26" s="53" t="s">
        <v>46</v>
      </c>
      <c r="E26" s="45" t="s">
        <v>48</v>
      </c>
      <c r="F26" s="77">
        <f>8.55*250/200</f>
        <v>10.6875</v>
      </c>
      <c r="G26" s="102">
        <v>114.2</v>
      </c>
      <c r="H26" s="102">
        <v>3.4</v>
      </c>
      <c r="I26" s="102">
        <v>3.82</v>
      </c>
      <c r="J26" s="103">
        <v>16.559999999999999</v>
      </c>
    </row>
    <row r="27" spans="1:10" ht="15.75">
      <c r="A27" s="7"/>
      <c r="B27" s="100" t="s">
        <v>12</v>
      </c>
      <c r="C27" s="83">
        <v>30</v>
      </c>
      <c r="D27" s="84" t="s">
        <v>40</v>
      </c>
      <c r="E27" s="85" t="s">
        <v>36</v>
      </c>
      <c r="F27" s="86">
        <v>3.31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3" t="s">
        <v>35</v>
      </c>
      <c r="C28" s="54">
        <v>6</v>
      </c>
      <c r="D28" s="55" t="s">
        <v>38</v>
      </c>
      <c r="E28" s="46">
        <v>34</v>
      </c>
      <c r="F28" s="74">
        <f>7.56*34/12</f>
        <v>21.419999999999998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5"/>
      <c r="C29" s="54">
        <v>3</v>
      </c>
      <c r="D29" s="55" t="s">
        <v>34</v>
      </c>
      <c r="E29" s="46">
        <v>15</v>
      </c>
      <c r="F29" s="74">
        <f>7.04*1.5</f>
        <v>10.56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4"/>
      <c r="C30" s="82">
        <v>38</v>
      </c>
      <c r="D30" s="55" t="s">
        <v>47</v>
      </c>
      <c r="E30" s="46">
        <v>50</v>
      </c>
      <c r="F30" s="74">
        <v>5.4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2" t="s">
        <v>18</v>
      </c>
      <c r="C31" s="54" t="s">
        <v>22</v>
      </c>
      <c r="D31" s="55" t="s">
        <v>23</v>
      </c>
      <c r="E31" s="46">
        <v>39</v>
      </c>
      <c r="F31" s="74">
        <f>45.14*0.039</f>
        <v>1.7604599999999999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2"/>
      <c r="C32" s="54" t="s">
        <v>22</v>
      </c>
      <c r="D32" s="55" t="s">
        <v>39</v>
      </c>
      <c r="E32" s="46">
        <v>39</v>
      </c>
      <c r="F32" s="74">
        <f>86.25*0.039</f>
        <v>3.36375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7"/>
      <c r="B33" s="68"/>
      <c r="C33" s="69"/>
      <c r="D33" s="70"/>
      <c r="E33" s="71"/>
      <c r="F33" s="78">
        <f>SUM(F26:F32)</f>
        <v>56.501710000000003</v>
      </c>
      <c r="G33" s="72">
        <f>SUM(G26:G32)</f>
        <v>578.37</v>
      </c>
      <c r="H33" s="72">
        <f>SUM(H26:H32)</f>
        <v>17.564333333333334</v>
      </c>
      <c r="I33" s="72">
        <f>SUM(I26:I32)</f>
        <v>27.423500000000001</v>
      </c>
      <c r="J33" s="101">
        <f>SUM(J26:J32)</f>
        <v>61.229833333333332</v>
      </c>
    </row>
    <row r="34" spans="1:13" ht="30">
      <c r="A34" s="3" t="s">
        <v>24</v>
      </c>
      <c r="B34" s="4"/>
      <c r="C34" s="56">
        <v>75</v>
      </c>
      <c r="D34" s="57" t="s">
        <v>49</v>
      </c>
      <c r="E34" s="47">
        <v>200</v>
      </c>
      <c r="F34" s="77">
        <v>7.81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6"/>
      <c r="C35" s="97">
        <v>62</v>
      </c>
      <c r="D35" s="98" t="s">
        <v>50</v>
      </c>
      <c r="E35" s="99">
        <v>180</v>
      </c>
      <c r="F35" s="86">
        <v>34.549999999999997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8">
        <f>32*150/100</f>
        <v>48</v>
      </c>
    </row>
    <row r="36" spans="1:13" ht="16.5" thickBot="1">
      <c r="A36" s="63"/>
      <c r="B36" s="40"/>
      <c r="C36" s="64"/>
      <c r="D36" s="65"/>
      <c r="E36" s="66"/>
      <c r="F36" s="79">
        <f>SUM(F34:F35)</f>
        <v>42.36</v>
      </c>
      <c r="G36" s="75">
        <f>SUM(G34:G35)</f>
        <v>545.76</v>
      </c>
      <c r="H36" s="75">
        <f>SUM(H34:H35)</f>
        <v>18.475000000000001</v>
      </c>
      <c r="I36" s="75">
        <f>SUM(I34:I35)</f>
        <v>20.21</v>
      </c>
      <c r="J36" s="76">
        <f>SUM(J34:J35)</f>
        <v>72.11</v>
      </c>
    </row>
    <row r="37" spans="1:13" ht="15.75">
      <c r="A37" s="3" t="s">
        <v>13</v>
      </c>
      <c r="B37" s="4" t="s">
        <v>14</v>
      </c>
      <c r="C37" s="56">
        <v>59</v>
      </c>
      <c r="D37" s="57" t="s">
        <v>51</v>
      </c>
      <c r="E37" s="45" t="s">
        <v>64</v>
      </c>
      <c r="F37" s="77">
        <f>6.61*70/100</f>
        <v>4.6270000000000007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15</v>
      </c>
      <c r="C38" s="58">
        <v>60</v>
      </c>
      <c r="D38" s="59" t="s">
        <v>52</v>
      </c>
      <c r="E38" s="48" t="s">
        <v>36</v>
      </c>
      <c r="F38" s="74">
        <v>18.3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37</v>
      </c>
    </row>
    <row r="39" spans="1:13" ht="15.75">
      <c r="A39" s="7"/>
      <c r="B39" s="8" t="s">
        <v>16</v>
      </c>
      <c r="C39" s="58">
        <v>14</v>
      </c>
      <c r="D39" s="59" t="s">
        <v>53</v>
      </c>
      <c r="E39" s="48" t="s">
        <v>54</v>
      </c>
      <c r="F39" s="74">
        <f>37.61*90/100</f>
        <v>33.849000000000004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55</v>
      </c>
      <c r="C40" s="58">
        <v>24</v>
      </c>
      <c r="D40" s="59" t="s">
        <v>56</v>
      </c>
      <c r="E40" s="48" t="s">
        <v>63</v>
      </c>
      <c r="F40" s="74">
        <v>16.77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58</v>
      </c>
      <c r="C41" s="58">
        <v>42</v>
      </c>
      <c r="D41" s="59" t="s">
        <v>59</v>
      </c>
      <c r="E41" s="48" t="s">
        <v>60</v>
      </c>
      <c r="F41" s="74">
        <v>3.09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25</v>
      </c>
      <c r="C42" s="58">
        <v>17</v>
      </c>
      <c r="D42" s="59" t="s">
        <v>61</v>
      </c>
      <c r="E42" s="48">
        <v>200</v>
      </c>
      <c r="F42" s="74">
        <v>3.9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19</v>
      </c>
      <c r="C43" s="58" t="s">
        <v>22</v>
      </c>
      <c r="D43" s="59" t="s">
        <v>26</v>
      </c>
      <c r="E43" s="48" t="s">
        <v>65</v>
      </c>
      <c r="F43" s="74">
        <f>58.5*0.041</f>
        <v>2.3985000000000003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17</v>
      </c>
      <c r="C44" s="60" t="s">
        <v>22</v>
      </c>
      <c r="D44" s="61" t="s">
        <v>23</v>
      </c>
      <c r="E44" s="49" t="s">
        <v>44</v>
      </c>
      <c r="F44" s="80">
        <v>1.79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4" customFormat="1" ht="16.5" thickBot="1">
      <c r="A45" s="39"/>
      <c r="B45" s="40"/>
      <c r="C45" s="41"/>
      <c r="D45" s="41"/>
      <c r="E45" s="51"/>
      <c r="F45" s="81">
        <f>SUM(F37:F44)</f>
        <v>84.72450000000002</v>
      </c>
      <c r="G45" s="42">
        <f>SUM(G37:G44)</f>
        <v>1039.49</v>
      </c>
      <c r="H45" s="42">
        <f>SUM(H37:H44)</f>
        <v>35.32</v>
      </c>
      <c r="I45" s="42">
        <f>SUM(I37:I44)</f>
        <v>35.56</v>
      </c>
      <c r="J45" s="43">
        <f>SUM(J37:J44)</f>
        <v>137.01999999999998</v>
      </c>
    </row>
    <row r="46" spans="1:13">
      <c r="A46" s="23" t="s">
        <v>32</v>
      </c>
    </row>
    <row r="47" spans="1:13">
      <c r="A47" s="23" t="s">
        <v>45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B1" sqref="B1:D1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104" t="s">
        <v>69</v>
      </c>
      <c r="C1" s="105"/>
      <c r="D1" s="106"/>
      <c r="E1" s="25" t="s">
        <v>28</v>
      </c>
      <c r="F1" s="26"/>
      <c r="H1" s="24" t="s">
        <v>1</v>
      </c>
      <c r="I1" s="27" t="s">
        <v>30</v>
      </c>
    </row>
    <row r="2" spans="1:10" ht="15.75" thickBot="1">
      <c r="B2" s="28" t="s">
        <v>33</v>
      </c>
    </row>
    <row r="3" spans="1:10" s="29" customFormat="1" ht="30.75" thickBot="1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75">
      <c r="A4" s="3" t="s">
        <v>10</v>
      </c>
      <c r="B4" s="4" t="s">
        <v>11</v>
      </c>
      <c r="C4" s="52">
        <v>77</v>
      </c>
      <c r="D4" s="53" t="s">
        <v>46</v>
      </c>
      <c r="E4" s="45" t="s">
        <v>48</v>
      </c>
      <c r="F4" s="77">
        <f>11.96*250/200</f>
        <v>14.95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31.9" customHeight="1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4.6399999999999997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3" t="s">
        <v>35</v>
      </c>
      <c r="C6" s="54">
        <v>6</v>
      </c>
      <c r="D6" s="55" t="s">
        <v>38</v>
      </c>
      <c r="E6" s="46">
        <v>23</v>
      </c>
      <c r="F6" s="74">
        <f>10.58*23/12</f>
        <v>20.278333333333332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5"/>
      <c r="C7" s="54">
        <v>3</v>
      </c>
      <c r="D7" s="55" t="s">
        <v>34</v>
      </c>
      <c r="E7" s="46">
        <v>15</v>
      </c>
      <c r="F7" s="74">
        <f>9.85*1.5</f>
        <v>14.774999999999999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4"/>
      <c r="C8" s="82">
        <v>38</v>
      </c>
      <c r="D8" s="55" t="s">
        <v>47</v>
      </c>
      <c r="E8" s="46">
        <v>50</v>
      </c>
      <c r="F8" s="74">
        <v>7.56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36</v>
      </c>
      <c r="F9" s="74">
        <v>1.97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2"/>
      <c r="C10" s="54" t="s">
        <v>22</v>
      </c>
      <c r="D10" s="55" t="s">
        <v>39</v>
      </c>
      <c r="E10" s="46">
        <v>37</v>
      </c>
      <c r="F10" s="74">
        <f>103.5*0.037</f>
        <v>3.8294999999999999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7"/>
      <c r="B11" s="68"/>
      <c r="C11" s="69"/>
      <c r="D11" s="70"/>
      <c r="E11" s="71"/>
      <c r="F11" s="78">
        <f>SUM(F4:F10)</f>
        <v>68.002833333333328</v>
      </c>
      <c r="G11" s="72">
        <f>SUM(G4:G10)</f>
        <v>535.21</v>
      </c>
      <c r="H11" s="72">
        <f>SUM(H4:H10)</f>
        <v>16.010666666666665</v>
      </c>
      <c r="I11" s="72">
        <f>SUM(I4:I10)</f>
        <v>24.860499999999998</v>
      </c>
      <c r="J11" s="101">
        <f>SUM(J4:J10)</f>
        <v>58.801166666666674</v>
      </c>
    </row>
    <row r="12" spans="1:10" ht="15.75">
      <c r="A12" s="31"/>
      <c r="B12" s="8" t="s">
        <v>16</v>
      </c>
      <c r="C12" s="58">
        <v>14</v>
      </c>
      <c r="D12" s="59" t="s">
        <v>53</v>
      </c>
      <c r="E12" s="48" t="s">
        <v>54</v>
      </c>
      <c r="F12" s="74">
        <v>45.05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31"/>
      <c r="B13" s="8" t="s">
        <v>55</v>
      </c>
      <c r="C13" s="58">
        <v>24</v>
      </c>
      <c r="D13" s="59" t="s">
        <v>56</v>
      </c>
      <c r="E13" s="48" t="s">
        <v>57</v>
      </c>
      <c r="F13" s="74">
        <v>19.46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31"/>
      <c r="B14" s="8" t="s">
        <v>58</v>
      </c>
      <c r="C14" s="58">
        <v>42</v>
      </c>
      <c r="D14" s="59" t="s">
        <v>59</v>
      </c>
      <c r="E14" s="48" t="s">
        <v>43</v>
      </c>
      <c r="F14" s="74">
        <f>4.33*25/20</f>
        <v>5.4124999999999996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31"/>
      <c r="B15" s="8" t="s">
        <v>25</v>
      </c>
      <c r="C15" s="58">
        <v>17</v>
      </c>
      <c r="D15" s="59" t="s">
        <v>61</v>
      </c>
      <c r="E15" s="48">
        <v>200</v>
      </c>
      <c r="F15" s="74">
        <v>3.9</v>
      </c>
      <c r="G15" s="9">
        <v>80</v>
      </c>
      <c r="H15" s="9">
        <v>0.44</v>
      </c>
      <c r="I15" s="9">
        <v>0</v>
      </c>
      <c r="J15" s="10">
        <v>18.899999999999999</v>
      </c>
    </row>
    <row r="16" spans="1:10" ht="15.75">
      <c r="A16" s="31"/>
      <c r="B16" s="8" t="s">
        <v>19</v>
      </c>
      <c r="C16" s="58" t="s">
        <v>22</v>
      </c>
      <c r="D16" s="59" t="s">
        <v>26</v>
      </c>
      <c r="E16" s="48" t="s">
        <v>66</v>
      </c>
      <c r="F16" s="74">
        <f>70.2*0.034</f>
        <v>2.3868000000000005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31"/>
      <c r="B17" s="14" t="s">
        <v>17</v>
      </c>
      <c r="C17" s="60" t="s">
        <v>22</v>
      </c>
      <c r="D17" s="61" t="s">
        <v>23</v>
      </c>
      <c r="E17" s="49" t="s">
        <v>67</v>
      </c>
      <c r="F17" s="80">
        <f>54.17*0.033</f>
        <v>1.7876100000000001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3"/>
      <c r="B18" s="34"/>
      <c r="C18" s="35"/>
      <c r="D18" s="35"/>
      <c r="E18" s="73"/>
      <c r="F18" s="92">
        <f>SUM(F12:F17)</f>
        <v>77.996909999999986</v>
      </c>
      <c r="G18" s="36">
        <f>SUM(G12:G17)</f>
        <v>760.68500000000006</v>
      </c>
      <c r="H18" s="36">
        <f>SUM(H12:H17)</f>
        <v>25.064499999999999</v>
      </c>
      <c r="I18" s="36">
        <f>SUM(I12:I17)</f>
        <v>26.122499999999999</v>
      </c>
      <c r="J18" s="37">
        <f>SUM(J12:J17)</f>
        <v>101.72</v>
      </c>
    </row>
    <row r="19" spans="1:10" ht="30">
      <c r="A19" s="30"/>
      <c r="B19" s="8" t="s">
        <v>15</v>
      </c>
      <c r="C19" s="58">
        <v>60</v>
      </c>
      <c r="D19" s="59" t="s">
        <v>52</v>
      </c>
      <c r="E19" s="48" t="s">
        <v>36</v>
      </c>
      <c r="F19" s="74">
        <v>25.62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15.75">
      <c r="A20" s="31"/>
      <c r="B20" s="8" t="s">
        <v>16</v>
      </c>
      <c r="C20" s="58">
        <v>14</v>
      </c>
      <c r="D20" s="59" t="s">
        <v>53</v>
      </c>
      <c r="E20" s="48" t="s">
        <v>62</v>
      </c>
      <c r="F20" s="74">
        <f>45.05*80/90</f>
        <v>40.044444444444444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31"/>
      <c r="B21" s="8" t="s">
        <v>55</v>
      </c>
      <c r="C21" s="58">
        <v>24</v>
      </c>
      <c r="D21" s="59" t="s">
        <v>56</v>
      </c>
      <c r="E21" s="48" t="s">
        <v>68</v>
      </c>
      <c r="F21" s="74">
        <f>19.46*120/150</f>
        <v>15.568000000000001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31"/>
      <c r="B22" s="8" t="s">
        <v>25</v>
      </c>
      <c r="C22" s="58">
        <v>17</v>
      </c>
      <c r="D22" s="59" t="s">
        <v>61</v>
      </c>
      <c r="E22" s="48">
        <v>200</v>
      </c>
      <c r="F22" s="74">
        <v>3.9</v>
      </c>
      <c r="G22" s="9">
        <v>80</v>
      </c>
      <c r="H22" s="9">
        <v>0.44</v>
      </c>
      <c r="I22" s="9">
        <v>0</v>
      </c>
      <c r="J22" s="10">
        <v>18.899999999999999</v>
      </c>
    </row>
    <row r="23" spans="1:10" ht="15.75">
      <c r="A23" s="31"/>
      <c r="B23" s="8" t="s">
        <v>19</v>
      </c>
      <c r="C23" s="58" t="s">
        <v>22</v>
      </c>
      <c r="D23" s="59" t="s">
        <v>26</v>
      </c>
      <c r="E23" s="48" t="s">
        <v>44</v>
      </c>
      <c r="F23" s="74">
        <v>2.75</v>
      </c>
      <c r="G23" s="9">
        <f>62.4*40/30</f>
        <v>83.2</v>
      </c>
      <c r="H23" s="9">
        <f>2.4*40/30</f>
        <v>3.2</v>
      </c>
      <c r="I23" s="9">
        <f>0.45*40/30</f>
        <v>0.6</v>
      </c>
      <c r="J23" s="10">
        <f>11.37*40/30</f>
        <v>15.159999999999998</v>
      </c>
    </row>
    <row r="24" spans="1:10" ht="15.75">
      <c r="A24" s="31"/>
      <c r="B24" s="14" t="s">
        <v>17</v>
      </c>
      <c r="C24" s="60" t="s">
        <v>22</v>
      </c>
      <c r="D24" s="61" t="s">
        <v>23</v>
      </c>
      <c r="E24" s="49" t="s">
        <v>41</v>
      </c>
      <c r="F24" s="80">
        <f>54.17*0.039</f>
        <v>2.1126300000000002</v>
      </c>
      <c r="G24" s="11">
        <f>60*39/30</f>
        <v>78</v>
      </c>
      <c r="H24" s="11">
        <f>1.47*39/30</f>
        <v>1.911</v>
      </c>
      <c r="I24" s="11">
        <f>0.3*39/30</f>
        <v>0.38999999999999996</v>
      </c>
      <c r="J24" s="12">
        <f>13.44*39/30</f>
        <v>17.471999999999998</v>
      </c>
    </row>
    <row r="25" spans="1:10" ht="16.5" thickBot="1">
      <c r="A25" s="33"/>
      <c r="B25" s="34"/>
      <c r="C25" s="35"/>
      <c r="D25" s="35"/>
      <c r="E25" s="73"/>
      <c r="F25" s="92">
        <f>SUM(F19:F24)</f>
        <v>89.995074444444441</v>
      </c>
      <c r="G25" s="36">
        <f>SUM(G20:G24)</f>
        <v>672.35200000000009</v>
      </c>
      <c r="H25" s="36">
        <f>SUM(H20:H24)</f>
        <v>22.681666666666668</v>
      </c>
      <c r="I25" s="36">
        <f>SUM(I20:I24)</f>
        <v>20.213111111111111</v>
      </c>
      <c r="J25" s="37">
        <f>SUM(J20:J24)</f>
        <v>95.648444444444436</v>
      </c>
    </row>
    <row r="26" spans="1:10" s="1" customFormat="1">
      <c r="E26" s="17"/>
      <c r="F26" s="17"/>
    </row>
    <row r="27" spans="1:10" s="1" customFormat="1">
      <c r="A27" s="23" t="s">
        <v>31</v>
      </c>
      <c r="E27" s="17"/>
      <c r="F27" s="17"/>
    </row>
    <row r="28" spans="1:10" s="1" customFormat="1">
      <c r="E28" s="17"/>
      <c r="F28" s="17"/>
    </row>
    <row r="29" spans="1:10" s="1" customFormat="1">
      <c r="A29" s="23" t="s">
        <v>32</v>
      </c>
      <c r="E29" s="17"/>
      <c r="F29" s="17"/>
    </row>
    <row r="30" spans="1:10" s="1" customFormat="1">
      <c r="E30" s="17"/>
      <c r="F30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2021-09-14T07:45:37Z</cp:lastPrinted>
  <dcterms:created xsi:type="dcterms:W3CDTF">2015-06-05T18:19:34Z</dcterms:created>
  <dcterms:modified xsi:type="dcterms:W3CDTF">2021-09-14T07:45:47Z</dcterms:modified>
</cp:coreProperties>
</file>